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D4C"/>
  <workbookPr/>
  <bookViews>
    <workbookView xWindow="480" yWindow="60" windowWidth="16644" windowHeight="10416" firstSheet="2" activeTab="2"/>
  </bookViews>
  <sheets>
    <sheet name="Bal Sheet 4-30-12" sheetId="1" r:id="rId1"/>
    <sheet name="Committee Budgets FY 13" sheetId="2" r:id="rId2"/>
    <sheet name="FY 13 Budget Presentation" sheetId="3" r:id="rId3"/>
    <sheet name="Do NOT Post" sheetId="4" state="hidden" r:id="rId4"/>
  </sheets>
  <definedNames/>
  <calcPr fullCalcOnLoad="1"/>
</workbook>
</file>

<file path=xl/sharedStrings.xml><?xml version="1.0" encoding="utf-8"?>
<sst xmlns="http://schemas.openxmlformats.org/spreadsheetml/2006/main" count="256" uniqueCount="193">
  <si>
    <t>Balance as of           6-30-11</t>
  </si>
  <si>
    <t>Balance as of 4-30-12</t>
  </si>
  <si>
    <t>Assets</t>
  </si>
  <si>
    <t xml:space="preserve">   Cash</t>
  </si>
  <si>
    <t xml:space="preserve">      Non-Interest Bearing</t>
  </si>
  <si>
    <t xml:space="preserve">      Interest Checking</t>
  </si>
  <si>
    <t xml:space="preserve">      Money Market</t>
  </si>
  <si>
    <t xml:space="preserve">         Total Cash</t>
  </si>
  <si>
    <t xml:space="preserve">   Friends Fiduciary Investments</t>
  </si>
  <si>
    <t xml:space="preserve">   Accounts Receivable</t>
  </si>
  <si>
    <t xml:space="preserve">   Prepaid Expenses</t>
  </si>
  <si>
    <t xml:space="preserve">   Antique Collection</t>
  </si>
  <si>
    <t xml:space="preserve">   Land, Buildings &amp; Equipment (net of depreciation)</t>
  </si>
  <si>
    <t xml:space="preserve">               Land</t>
  </si>
  <si>
    <t xml:space="preserve">               Garden &amp; Grounds</t>
  </si>
  <si>
    <t xml:space="preserve">               Building Costs</t>
  </si>
  <si>
    <t xml:space="preserve">               Furniture &amp; Equipment</t>
  </si>
  <si>
    <t xml:space="preserve">         Total Land, Buildings &amp; Equipment</t>
  </si>
  <si>
    <t xml:space="preserve">      Total Assets</t>
  </si>
  <si>
    <t>Balance as of           6-30-10</t>
  </si>
  <si>
    <t>Balance as of 4-30-11</t>
  </si>
  <si>
    <t>Liabilities</t>
  </si>
  <si>
    <t xml:space="preserve">   Accounts Payable &amp; Accrued Expenses</t>
  </si>
  <si>
    <t xml:space="preserve">   Deferred Revenue</t>
  </si>
  <si>
    <t xml:space="preserve">   Deposits Taken from Others</t>
  </si>
  <si>
    <t xml:space="preserve">      Total Liabilities</t>
  </si>
  <si>
    <t>Fund Balances</t>
  </si>
  <si>
    <t xml:space="preserve">      Designated to Trustees</t>
  </si>
  <si>
    <t xml:space="preserve">               Murray Bequest Fund</t>
  </si>
  <si>
    <t xml:space="preserve">               Other Bequest Fund</t>
  </si>
  <si>
    <t xml:space="preserve">               Building Campaign Fund</t>
  </si>
  <si>
    <t xml:space="preserve">               Ross Bequest Gains</t>
  </si>
  <si>
    <t xml:space="preserve">            Total Designated to Trustees</t>
  </si>
  <si>
    <t xml:space="preserve">      Capital Reserve Fund</t>
  </si>
  <si>
    <t xml:space="preserve">      Net Investment in Plant</t>
  </si>
  <si>
    <t xml:space="preserve">      Current Year's Unrestricted Unrealized Gains</t>
  </si>
  <si>
    <t xml:space="preserve">      Undesignated</t>
  </si>
  <si>
    <t xml:space="preserve">         Total Unrestricted</t>
  </si>
  <si>
    <t xml:space="preserve">   Temporarily Restricted</t>
  </si>
  <si>
    <t xml:space="preserve">   Permanently Restricted (Ross)</t>
  </si>
  <si>
    <t xml:space="preserve">      Total Fund Balances</t>
  </si>
  <si>
    <t>Liabilities &amp; Fund Balances</t>
  </si>
  <si>
    <t>Committee/Project</t>
  </si>
  <si>
    <t>Notes</t>
  </si>
  <si>
    <t>Walcott-Foster Scholarship</t>
  </si>
  <si>
    <t>Entirely supported by restricted funds</t>
  </si>
  <si>
    <t>Simpson Scholarship</t>
  </si>
  <si>
    <t>FMW general support given in lieu of investment income</t>
  </si>
  <si>
    <t>Finance &amp; Stewardship</t>
  </si>
  <si>
    <t>Postage &amp; printing for appeals</t>
  </si>
  <si>
    <t>House &amp; Hospitality</t>
  </si>
  <si>
    <t>Food for fellowship</t>
  </si>
  <si>
    <t>Fair Trade Coffee Shop</t>
  </si>
  <si>
    <t>Entirely supported by sales</t>
  </si>
  <si>
    <t>Hunger &amp; Homelessness</t>
  </si>
  <si>
    <t>Food for Grate Patrol, SOME breakfast, etc.</t>
  </si>
  <si>
    <t>Shoebox</t>
  </si>
  <si>
    <t xml:space="preserve">Library </t>
  </si>
  <si>
    <t>Dues, subscriptions and books</t>
  </si>
  <si>
    <t>History Project</t>
  </si>
  <si>
    <t>Project is complete</t>
  </si>
  <si>
    <t>Marriage &amp; Family Relations</t>
  </si>
  <si>
    <t>Copying of marriage certificates</t>
  </si>
  <si>
    <t>Membership Committee</t>
  </si>
  <si>
    <t>Subscriptions to Fr Journal or similar for new members</t>
  </si>
  <si>
    <t>Ministry &amp; Worship</t>
  </si>
  <si>
    <t xml:space="preserve">Nominal funding for committee </t>
  </si>
  <si>
    <t>Nominating</t>
  </si>
  <si>
    <t>Nominal funding for committee</t>
  </si>
  <si>
    <t>Peace &amp; Social Concerns</t>
  </si>
  <si>
    <t>Committee funding requested</t>
  </si>
  <si>
    <t>Personal Aid</t>
  </si>
  <si>
    <t xml:space="preserve">Personnel </t>
  </si>
  <si>
    <t>Annual lunch for staff &amp; volunteers</t>
  </si>
  <si>
    <t>Property</t>
  </si>
  <si>
    <t>Committee funding ($250) - See buildings (depts 600-800 of detail budget) for additional costs</t>
  </si>
  <si>
    <t>Records &amp; Handbook</t>
  </si>
  <si>
    <t>$250 donation to Swathmore &amp; $250 committee expense</t>
  </si>
  <si>
    <t>Religious Education</t>
  </si>
  <si>
    <t>$11,511 childcare wage &amp; tax, $1,000 summer camp support, $950 adult R/E, &amp; $2,000 FDS supplies.  R/E Coordinator is to be discerned by Personnel from Wages budget</t>
  </si>
  <si>
    <t>Special Events</t>
  </si>
  <si>
    <t>Entirely supported by revenue from participants</t>
  </si>
  <si>
    <t>Trustees</t>
  </si>
  <si>
    <t>Building Campaign</t>
  </si>
  <si>
    <t>No expenses anticipated</t>
  </si>
  <si>
    <t>Young Adult Friends</t>
  </si>
  <si>
    <t>Project supplies supporting young adult participation &amp; events</t>
  </si>
  <si>
    <t>Total Committee Budgets</t>
  </si>
  <si>
    <t>Note that these expenses are included in various line items in the overall FMW budget.</t>
  </si>
  <si>
    <t>FY 13 Draft Budget</t>
  </si>
  <si>
    <t>Projected Total FY 12 Actual</t>
  </si>
  <si>
    <t>Total FY 12 Budget</t>
  </si>
  <si>
    <t>YTD Actual FY 2012</t>
  </si>
  <si>
    <t>Total FY 13 Draft Budget</t>
  </si>
  <si>
    <t>Revenue</t>
  </si>
  <si>
    <t xml:space="preserve">   Donations</t>
  </si>
  <si>
    <t xml:space="preserve">            Contribution - Identified</t>
  </si>
  <si>
    <t xml:space="preserve">            Contributions - In Kind</t>
  </si>
  <si>
    <t xml:space="preserve">            Contributions - Other</t>
  </si>
  <si>
    <t xml:space="preserve">         Total Donations</t>
  </si>
  <si>
    <t xml:space="preserve">   Sales of Office Literature</t>
  </si>
  <si>
    <t xml:space="preserve">   Building Revenue</t>
  </si>
  <si>
    <t xml:space="preserve">            Space Use - Regular</t>
  </si>
  <si>
    <t xml:space="preserve">            Space Use - Occasional</t>
  </si>
  <si>
    <t xml:space="preserve">         Total Building Revenue</t>
  </si>
  <si>
    <t xml:space="preserve">   Investment Income</t>
  </si>
  <si>
    <t xml:space="preserve">   Miscellaneous Income</t>
  </si>
  <si>
    <t xml:space="preserve">   Restricted &amp; Designated Funds</t>
  </si>
  <si>
    <t xml:space="preserve">   Memorials &amp; Bequests</t>
  </si>
  <si>
    <t xml:space="preserve">      Total Revenue</t>
  </si>
  <si>
    <t>Expense</t>
  </si>
  <si>
    <t xml:space="preserve">   Personnel Costs</t>
  </si>
  <si>
    <t xml:space="preserve">            Wages &amp; Taxes (excl child care)</t>
  </si>
  <si>
    <t xml:space="preserve">            Childcare Wages &amp; Taxes</t>
  </si>
  <si>
    <t xml:space="preserve">            Friendly Presence Costs</t>
  </si>
  <si>
    <t xml:space="preserve">            Employee Benefits &amp; Pension</t>
  </si>
  <si>
    <t xml:space="preserve">            Office Assistance</t>
  </si>
  <si>
    <t xml:space="preserve">            Seminar &amp; Similar Expenses</t>
  </si>
  <si>
    <t xml:space="preserve">         Total Personnel Costs</t>
  </si>
  <si>
    <t xml:space="preserve">   Consultants</t>
  </si>
  <si>
    <t xml:space="preserve">            Bookkeeping</t>
  </si>
  <si>
    <t xml:space="preserve">            Audit &amp; Legal Costs</t>
  </si>
  <si>
    <t xml:space="preserve">            Consultants - Other</t>
  </si>
  <si>
    <t xml:space="preserve">         Total Consultants</t>
  </si>
  <si>
    <t xml:space="preserve">   Program Costs</t>
  </si>
  <si>
    <t xml:space="preserve">            Project Supplies </t>
  </si>
  <si>
    <t xml:space="preserve">            Food Costs</t>
  </si>
  <si>
    <t xml:space="preserve">            Outreach Expenses</t>
  </si>
  <si>
    <t xml:space="preserve">            Other Project Costs</t>
  </si>
  <si>
    <t xml:space="preserve">            Purchases for Community</t>
  </si>
  <si>
    <t xml:space="preserve">            Donations &amp; Grants</t>
  </si>
  <si>
    <t xml:space="preserve">            Scholarship Awards</t>
  </si>
  <si>
    <t xml:space="preserve">            Dues, Subscriptions &amp; Gift Books</t>
  </si>
  <si>
    <t xml:space="preserve">         Total Program Costs</t>
  </si>
  <si>
    <t xml:space="preserve">   Site Costs</t>
  </si>
  <si>
    <t xml:space="preserve">            Utilities</t>
  </si>
  <si>
    <t xml:space="preserve">            Trash &amp; Recycle</t>
  </si>
  <si>
    <t xml:space="preserve">            Custodial </t>
  </si>
  <si>
    <t xml:space="preserve">            Building Maintenance &amp; Repairs</t>
  </si>
  <si>
    <t xml:space="preserve">            Ground Maintenance</t>
  </si>
  <si>
    <t xml:space="preserve">            Insurance - Property &amp; Liability</t>
  </si>
  <si>
    <t xml:space="preserve">            Building &amp; Grounds - Other Costs</t>
  </si>
  <si>
    <t xml:space="preserve">         Total Site Costs</t>
  </si>
  <si>
    <t xml:space="preserve">   Office Expenses</t>
  </si>
  <si>
    <t xml:space="preserve">            Office Supplies</t>
  </si>
  <si>
    <t xml:space="preserve">            Postage</t>
  </si>
  <si>
    <t xml:space="preserve">            Printing &amp; Copying</t>
  </si>
  <si>
    <t xml:space="preserve">            Computer Expense</t>
  </si>
  <si>
    <t xml:space="preserve">            Equipment Costs</t>
  </si>
  <si>
    <t xml:space="preserve">         Total Office Expenses</t>
  </si>
  <si>
    <t xml:space="preserve">   Other Expenses</t>
  </si>
  <si>
    <t xml:space="preserve">            Other Payroll Costs</t>
  </si>
  <si>
    <t xml:space="preserve">            Apportionment Expense</t>
  </si>
  <si>
    <t xml:space="preserve">            Bank Fees</t>
  </si>
  <si>
    <t xml:space="preserve">            Miscellaneous Expense</t>
  </si>
  <si>
    <t xml:space="preserve">         Total Other Expenses</t>
  </si>
  <si>
    <t xml:space="preserve">      Total Expense</t>
  </si>
  <si>
    <t>Net Before Depreciation &amp; Transfers</t>
  </si>
  <si>
    <t>Depreciation &amp; Transfers to Reserve</t>
  </si>
  <si>
    <t>Net After Depreciation &amp; Transfers</t>
  </si>
  <si>
    <t>Unrealized Gains</t>
  </si>
  <si>
    <t>Net Revenue After Unrealized Revenue</t>
  </si>
  <si>
    <t>Projected Total           FY 12 Actual</t>
  </si>
  <si>
    <t xml:space="preserve">   Sales</t>
  </si>
  <si>
    <t xml:space="preserve">            Ross Income</t>
  </si>
  <si>
    <t xml:space="preserve">            Murray Income</t>
  </si>
  <si>
    <t xml:space="preserve">            Small Bequest Income</t>
  </si>
  <si>
    <t xml:space="preserve">            Other Investment Income</t>
  </si>
  <si>
    <t xml:space="preserve">            Gain/Loss on Investment</t>
  </si>
  <si>
    <t xml:space="preserve">         Total Investment Income</t>
  </si>
  <si>
    <t xml:space="preserve">   Other Unbudgeted Revenue</t>
  </si>
  <si>
    <t xml:space="preserve">            Contributions - Memorial</t>
  </si>
  <si>
    <t xml:space="preserve">            Sale/Loss on Disposal of Assets</t>
  </si>
  <si>
    <t xml:space="preserve">         Total Other Unbudgeted Revenue</t>
  </si>
  <si>
    <t xml:space="preserve">            Admin Wages</t>
  </si>
  <si>
    <t xml:space="preserve">            Childcare Wages</t>
  </si>
  <si>
    <t xml:space="preserve">            Admin PR Tax Expense</t>
  </si>
  <si>
    <t xml:space="preserve">            Childcare PR Tax Expense</t>
  </si>
  <si>
    <t xml:space="preserve">            Employee Benefits</t>
  </si>
  <si>
    <t xml:space="preserve">            Pension Expense</t>
  </si>
  <si>
    <t xml:space="preserve">            Project Supplies</t>
  </si>
  <si>
    <t xml:space="preserve">            Purchases for Resale</t>
  </si>
  <si>
    <t xml:space="preserve">            Dues &amp; Subscriptions &amp; Gift Books</t>
  </si>
  <si>
    <t xml:space="preserve">            Telephone</t>
  </si>
  <si>
    <t xml:space="preserve">            Gas</t>
  </si>
  <si>
    <t xml:space="preserve">            Electric</t>
  </si>
  <si>
    <t xml:space="preserve">            Water &amp; Sewer Expense</t>
  </si>
  <si>
    <t xml:space="preserve">            Custodial Service</t>
  </si>
  <si>
    <t xml:space="preserve">            Custodial Supplies</t>
  </si>
  <si>
    <t xml:space="preserve">            Real Estate Taxes</t>
  </si>
  <si>
    <t>Net Revenue After Depreciation &amp; Transfers</t>
  </si>
  <si>
    <t>Projected Year End       FY 12</t>
  </si>
  <si>
    <t>Total FY 13 Approved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</si>
</sst>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_);[Red]\(###,##0\)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Accounting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left" vertical="top" wrapText="1" indent="1"/>
    </xf>
    <xf numFmtId="164" fontId="6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164" fontId="6" fillId="0" borderId="13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164" fontId="6" fillId="0" borderId="1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164" fontId="10" fillId="0" borderId="10" xfId="0" applyNumberFormat="1" applyFont="1" applyBorder="1" applyAlignment="1">
      <alignment horizontal="center" wrapText="1"/>
    </xf>
    <xf numFmtId="164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right" vertical="top" wrapText="1"/>
    </xf>
    <xf numFmtId="164" fontId="9" fillId="0" borderId="1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" sqref="A1:E16384"/>
    </sheetView>
  </sheetViews>
  <sheetFormatPr defaultColWidth="9.00390625" defaultRowHeight="15.75"/>
  <cols>
    <col min="1" max="1" width="44.25390625" style="0" customWidth="1"/>
    <col min="2" max="2" width="12.25390625" style="0" customWidth="1"/>
    <col min="3" max="3" width="5.125" style="11" customWidth="1"/>
    <col min="4" max="4" width="11.25390625" style="0" customWidth="1"/>
  </cols>
  <sheetData>
    <row r="1" spans="1:5" ht="30.75">
      <c r="A1" s="1"/>
      <c r="B1" s="2" t="s">
        <v>0</v>
      </c>
      <c r="C1" s="3"/>
      <c r="D1" s="2" t="s">
        <v>1</v>
      </c>
      <c r="E1" s="9"/>
    </row>
    <row r="2" spans="1:5" ht="15">
      <c r="A2" s="4"/>
      <c r="B2" s="5"/>
      <c r="C2" s="5"/>
      <c r="D2" s="5"/>
      <c r="E2" s="5"/>
    </row>
    <row r="3" spans="1:5" ht="15">
      <c r="A3" s="6" t="s">
        <v>2</v>
      </c>
      <c r="B3" s="5"/>
      <c r="C3" s="5"/>
      <c r="D3" s="5"/>
      <c r="E3" s="5"/>
    </row>
    <row r="4" spans="1:5" ht="15">
      <c r="A4" s="6" t="s">
        <v>3</v>
      </c>
      <c r="B4" s="5"/>
      <c r="C4" s="5"/>
      <c r="D4" s="5"/>
      <c r="E4" s="5"/>
    </row>
    <row r="5" spans="1:5" ht="15">
      <c r="A5" s="6" t="s">
        <v>4</v>
      </c>
      <c r="B5" s="5">
        <v>300</v>
      </c>
      <c r="C5" s="5"/>
      <c r="D5" s="5">
        <v>300</v>
      </c>
      <c r="E5" s="5"/>
    </row>
    <row r="6" spans="1:5" ht="15">
      <c r="A6" s="6" t="s">
        <v>5</v>
      </c>
      <c r="B6" s="5">
        <v>147047</v>
      </c>
      <c r="C6" s="5"/>
      <c r="D6" s="5">
        <f>115977-2892</f>
        <v>113085</v>
      </c>
      <c r="E6" s="5"/>
    </row>
    <row r="7" spans="1:5" ht="15">
      <c r="A7" s="6" t="s">
        <v>6</v>
      </c>
      <c r="B7" s="7">
        <v>80291</v>
      </c>
      <c r="C7" s="5"/>
      <c r="D7" s="7">
        <v>100</v>
      </c>
      <c r="E7" s="5"/>
    </row>
    <row r="8" spans="1:5" ht="15">
      <c r="A8" s="6" t="s">
        <v>7</v>
      </c>
      <c r="B8" s="5">
        <v>227638</v>
      </c>
      <c r="C8" s="5"/>
      <c r="D8" s="5">
        <f>SUM(D5:D7)</f>
        <v>113485</v>
      </c>
      <c r="E8" s="5"/>
    </row>
    <row r="9" spans="1:5" ht="15">
      <c r="A9" s="4"/>
      <c r="B9" s="5"/>
      <c r="C9" s="5"/>
      <c r="D9" s="5"/>
      <c r="E9" s="5"/>
    </row>
    <row r="10" spans="1:5" ht="15">
      <c r="A10" s="6" t="s">
        <v>8</v>
      </c>
      <c r="B10" s="5">
        <v>1427171</v>
      </c>
      <c r="C10" s="5"/>
      <c r="D10" s="5">
        <v>1632559</v>
      </c>
      <c r="E10" s="5"/>
    </row>
    <row r="11" spans="1:5" ht="15">
      <c r="A11" s="4"/>
      <c r="B11" s="5"/>
      <c r="C11" s="5"/>
      <c r="D11" s="5"/>
      <c r="E11" s="5"/>
    </row>
    <row r="12" spans="1:5" ht="15">
      <c r="A12" s="6" t="s">
        <v>9</v>
      </c>
      <c r="B12" s="5">
        <v>2921</v>
      </c>
      <c r="C12" s="5"/>
      <c r="D12" s="5">
        <v>800</v>
      </c>
      <c r="E12" s="5"/>
    </row>
    <row r="13" spans="1:5" ht="15">
      <c r="A13" s="4"/>
      <c r="B13" s="5"/>
      <c r="C13" s="5"/>
      <c r="D13" s="5"/>
      <c r="E13" s="5"/>
    </row>
    <row r="14" spans="1:5" ht="15">
      <c r="A14" s="6" t="s">
        <v>10</v>
      </c>
      <c r="B14" s="5">
        <f>13562+242</f>
        <v>13804</v>
      </c>
      <c r="C14" s="5"/>
      <c r="D14" s="5">
        <v>242</v>
      </c>
      <c r="E14" s="5"/>
    </row>
    <row r="15" spans="1:5" ht="15">
      <c r="A15" s="4"/>
      <c r="B15" s="5"/>
      <c r="C15" s="5"/>
      <c r="D15" s="5"/>
      <c r="E15" s="5"/>
    </row>
    <row r="16" spans="1:5" ht="15">
      <c r="A16" s="6" t="s">
        <v>11</v>
      </c>
      <c r="B16" s="5">
        <v>12800</v>
      </c>
      <c r="C16" s="5"/>
      <c r="D16" s="5">
        <v>12800</v>
      </c>
      <c r="E16" s="5"/>
    </row>
    <row r="17" spans="1:5" ht="15">
      <c r="A17" s="4"/>
      <c r="B17" s="5"/>
      <c r="C17" s="5"/>
      <c r="D17" s="5"/>
      <c r="E17" s="5"/>
    </row>
    <row r="18" spans="1:5" ht="15">
      <c r="A18" s="6" t="s">
        <v>12</v>
      </c>
      <c r="B18" s="5"/>
      <c r="C18" s="5"/>
      <c r="D18" s="5"/>
      <c r="E18" s="5"/>
    </row>
    <row r="19" spans="1:5" ht="15">
      <c r="A19" s="6" t="s">
        <v>13</v>
      </c>
      <c r="B19" s="5">
        <v>231888</v>
      </c>
      <c r="C19" s="5"/>
      <c r="D19" s="5">
        <v>231888</v>
      </c>
      <c r="E19" s="5"/>
    </row>
    <row r="20" spans="1:5" ht="15">
      <c r="A20" s="6" t="s">
        <v>14</v>
      </c>
      <c r="B20" s="5">
        <f>74979-41944</f>
        <v>33035</v>
      </c>
      <c r="C20" s="5"/>
      <c r="D20" s="5">
        <f>74979-47342</f>
        <v>27637</v>
      </c>
      <c r="E20" s="5"/>
    </row>
    <row r="21" spans="1:5" ht="15">
      <c r="A21" s="6" t="s">
        <v>15</v>
      </c>
      <c r="B21" s="5">
        <v>258964</v>
      </c>
      <c r="C21" s="5"/>
      <c r="D21" s="5">
        <v>295897</v>
      </c>
      <c r="E21" s="5"/>
    </row>
    <row r="22" spans="1:5" ht="15">
      <c r="A22" s="6" t="s">
        <v>16</v>
      </c>
      <c r="B22" s="7">
        <v>0</v>
      </c>
      <c r="C22" s="5"/>
      <c r="D22" s="7">
        <v>0</v>
      </c>
      <c r="E22" s="5"/>
    </row>
    <row r="23" spans="1:5" ht="15">
      <c r="A23" s="6" t="s">
        <v>17</v>
      </c>
      <c r="B23" s="7">
        <f>SUM(B19:B22)</f>
        <v>523887</v>
      </c>
      <c r="C23" s="5"/>
      <c r="D23" s="7">
        <f>SUM(D19:D22)</f>
        <v>555422</v>
      </c>
      <c r="E23" s="5"/>
    </row>
    <row r="24" spans="1:5" ht="15.75" thickBot="1">
      <c r="A24" s="6" t="s">
        <v>18</v>
      </c>
      <c r="B24" s="8">
        <f>+B8+B10+B12+B14+B16+B23</f>
        <v>2208221</v>
      </c>
      <c r="C24" s="5"/>
      <c r="D24" s="8">
        <f>+D8+D10+D12+D14+D16+D23</f>
        <v>2315308</v>
      </c>
      <c r="E24" s="5"/>
    </row>
    <row r="25" spans="1:5" ht="30.75">
      <c r="A25" s="1"/>
      <c r="B25" s="2" t="s">
        <v>19</v>
      </c>
      <c r="C25" s="3"/>
      <c r="D25" s="2" t="s">
        <v>20</v>
      </c>
      <c r="E25" s="9"/>
    </row>
    <row r="26" spans="1:5" ht="15">
      <c r="A26" s="4"/>
      <c r="B26" s="5"/>
      <c r="C26" s="5"/>
      <c r="D26" s="5"/>
      <c r="E26" s="5"/>
    </row>
    <row r="27" spans="1:5" ht="15">
      <c r="A27" s="6" t="s">
        <v>21</v>
      </c>
      <c r="B27" s="5"/>
      <c r="C27" s="5"/>
      <c r="D27" s="5"/>
      <c r="E27" s="5"/>
    </row>
    <row r="28" spans="1:5" ht="15">
      <c r="A28" s="4"/>
      <c r="B28" s="5"/>
      <c r="C28" s="5"/>
      <c r="D28" s="5"/>
      <c r="E28" s="5"/>
    </row>
    <row r="29" spans="1:5" ht="15">
      <c r="A29" s="6" t="s">
        <v>22</v>
      </c>
      <c r="B29" s="5">
        <f>22180+5171</f>
        <v>27351</v>
      </c>
      <c r="C29" s="5"/>
      <c r="D29" s="5">
        <f>896+2640</f>
        <v>3536</v>
      </c>
      <c r="E29" s="5"/>
    </row>
    <row r="30" spans="1:5" ht="15">
      <c r="A30" s="4"/>
      <c r="B30" s="5"/>
      <c r="C30" s="5"/>
      <c r="D30" s="5"/>
      <c r="E30" s="5"/>
    </row>
    <row r="31" spans="1:5" ht="15">
      <c r="A31" s="6" t="s">
        <v>23</v>
      </c>
      <c r="B31" s="5">
        <v>1884</v>
      </c>
      <c r="C31" s="5"/>
      <c r="D31" s="5">
        <v>0</v>
      </c>
      <c r="E31" s="5"/>
    </row>
    <row r="32" spans="1:5" ht="15">
      <c r="A32" s="4"/>
      <c r="B32" s="5"/>
      <c r="C32" s="5"/>
      <c r="D32" s="5"/>
      <c r="E32" s="5"/>
    </row>
    <row r="33" spans="1:5" ht="15">
      <c r="A33" s="6" t="s">
        <v>24</v>
      </c>
      <c r="B33" s="7">
        <v>20</v>
      </c>
      <c r="C33" s="5"/>
      <c r="D33" s="7">
        <v>8530</v>
      </c>
      <c r="E33" s="10"/>
    </row>
    <row r="34" spans="1:5" ht="15">
      <c r="A34" s="6" t="s">
        <v>25</v>
      </c>
      <c r="B34" s="5">
        <f>SUM(B28:B33)</f>
        <v>29255</v>
      </c>
      <c r="C34" s="5"/>
      <c r="D34" s="5">
        <f>SUM(D28:D33)</f>
        <v>12066</v>
      </c>
      <c r="E34" s="5"/>
    </row>
    <row r="35" spans="1:5" ht="15">
      <c r="A35" s="4"/>
      <c r="B35" s="5"/>
      <c r="C35" s="5"/>
      <c r="D35" s="5"/>
      <c r="E35" s="5"/>
    </row>
    <row r="36" spans="1:5" ht="15">
      <c r="A36" s="6" t="s">
        <v>26</v>
      </c>
      <c r="B36" s="5"/>
      <c r="C36" s="5"/>
      <c r="D36" s="5"/>
      <c r="E36" s="5"/>
    </row>
    <row r="37" spans="1:5" ht="15">
      <c r="A37" s="6" t="s">
        <v>27</v>
      </c>
      <c r="B37" s="5"/>
      <c r="C37" s="5"/>
      <c r="D37" s="5"/>
      <c r="E37" s="5"/>
    </row>
    <row r="38" spans="1:5" ht="15">
      <c r="A38" s="6" t="s">
        <v>28</v>
      </c>
      <c r="B38" s="5">
        <v>205001</v>
      </c>
      <c r="C38" s="5"/>
      <c r="D38" s="5">
        <v>221447</v>
      </c>
      <c r="E38" s="5"/>
    </row>
    <row r="39" spans="1:5" ht="15">
      <c r="A39" s="6" t="s">
        <v>29</v>
      </c>
      <c r="B39" s="5">
        <v>34612</v>
      </c>
      <c r="C39" s="5"/>
      <c r="D39" s="5">
        <v>32329</v>
      </c>
      <c r="E39" s="5"/>
    </row>
    <row r="40" spans="1:5" ht="15">
      <c r="A40" s="6" t="s">
        <v>30</v>
      </c>
      <c r="B40" s="5">
        <v>59888</v>
      </c>
      <c r="C40" s="5"/>
      <c r="D40" s="5">
        <v>62135</v>
      </c>
      <c r="E40" s="5"/>
    </row>
    <row r="41" spans="1:5" ht="15">
      <c r="A41" s="6" t="s">
        <v>31</v>
      </c>
      <c r="B41" s="7">
        <v>702242</v>
      </c>
      <c r="C41" s="5"/>
      <c r="D41" s="7">
        <v>781067</v>
      </c>
      <c r="E41" s="5"/>
    </row>
    <row r="42" spans="1:5" ht="15">
      <c r="A42" s="6" t="s">
        <v>32</v>
      </c>
      <c r="B42" s="5">
        <f>SUM(B38:B41)</f>
        <v>1001743</v>
      </c>
      <c r="C42" s="5"/>
      <c r="D42" s="5">
        <f>SUM(D38:D41)</f>
        <v>1096978</v>
      </c>
      <c r="E42" s="5"/>
    </row>
    <row r="43" spans="1:5" ht="15">
      <c r="A43" s="6" t="s">
        <v>33</v>
      </c>
      <c r="B43" s="5">
        <v>123438</v>
      </c>
      <c r="C43" s="5"/>
      <c r="D43" s="5">
        <v>110624</v>
      </c>
      <c r="E43" s="5"/>
    </row>
    <row r="44" spans="1:5" ht="15">
      <c r="A44" s="6" t="s">
        <v>34</v>
      </c>
      <c r="B44" s="5">
        <v>536688</v>
      </c>
      <c r="C44" s="5"/>
      <c r="D44" s="5">
        <v>563222</v>
      </c>
      <c r="E44" s="5"/>
    </row>
    <row r="45" spans="1:5" ht="15">
      <c r="A45" s="6" t="s">
        <v>35</v>
      </c>
      <c r="B45" s="5">
        <v>0</v>
      </c>
      <c r="C45" s="5"/>
      <c r="D45" s="5">
        <v>99773</v>
      </c>
      <c r="E45" s="5"/>
    </row>
    <row r="46" spans="1:5" ht="15">
      <c r="A46" s="6" t="s">
        <v>36</v>
      </c>
      <c r="B46" s="7">
        <v>97780</v>
      </c>
      <c r="C46" s="5"/>
      <c r="D46" s="7">
        <v>78313</v>
      </c>
      <c r="E46" s="5"/>
    </row>
    <row r="47" spans="1:5" ht="15">
      <c r="A47" s="6" t="s">
        <v>37</v>
      </c>
      <c r="B47" s="5">
        <f>SUM(B42:B46)</f>
        <v>1759649</v>
      </c>
      <c r="C47" s="5"/>
      <c r="D47" s="5">
        <f>SUM(D42:D46)</f>
        <v>1948910</v>
      </c>
      <c r="E47" s="5"/>
    </row>
    <row r="48" spans="1:5" ht="15">
      <c r="A48" s="4"/>
      <c r="B48" s="5"/>
      <c r="C48" s="5"/>
      <c r="D48" s="5"/>
      <c r="E48" s="5"/>
    </row>
    <row r="49" spans="1:5" ht="15">
      <c r="A49" s="6" t="s">
        <v>38</v>
      </c>
      <c r="B49" s="5">
        <v>117394</v>
      </c>
      <c r="C49" s="5"/>
      <c r="D49" s="5">
        <v>67608</v>
      </c>
      <c r="E49" s="5"/>
    </row>
    <row r="50" spans="1:5" ht="15">
      <c r="A50" s="4"/>
      <c r="B50" s="5"/>
      <c r="C50" s="5"/>
      <c r="D50" s="5"/>
      <c r="E50" s="5"/>
    </row>
    <row r="51" spans="1:5" ht="15">
      <c r="A51" s="6" t="s">
        <v>39</v>
      </c>
      <c r="B51" s="7">
        <v>301922</v>
      </c>
      <c r="C51" s="5"/>
      <c r="D51" s="7">
        <v>301922</v>
      </c>
      <c r="E51" s="5"/>
    </row>
    <row r="52" spans="1:5" ht="15">
      <c r="A52" s="6" t="s">
        <v>40</v>
      </c>
      <c r="B52" s="5">
        <f>+B47+B49+B51</f>
        <v>2178965</v>
      </c>
      <c r="C52" s="5"/>
      <c r="D52" s="5">
        <f>+D51+D49+D47</f>
        <v>2318440</v>
      </c>
      <c r="E52" s="5"/>
    </row>
    <row r="53" spans="1:5" ht="15">
      <c r="A53" s="4"/>
      <c r="B53" s="5"/>
      <c r="C53" s="5"/>
      <c r="D53" s="5"/>
      <c r="E53" s="5"/>
    </row>
    <row r="54" spans="1:5" ht="15.75" thickBot="1">
      <c r="A54" s="6" t="s">
        <v>41</v>
      </c>
      <c r="B54" s="8">
        <f>+B52+B34</f>
        <v>2208220</v>
      </c>
      <c r="C54" s="5"/>
      <c r="D54" s="8">
        <f>+D52+D34</f>
        <v>2330506</v>
      </c>
      <c r="E54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23.625" style="16" customWidth="1"/>
    <col min="2" max="3" width="9.25390625" style="17" customWidth="1"/>
    <col min="4" max="4" width="8.25390625" style="17" customWidth="1"/>
    <col min="5" max="5" width="60.875" style="18" customWidth="1"/>
    <col min="6" max="16384" width="8.75390625" style="16" customWidth="1"/>
  </cols>
  <sheetData>
    <row r="1" spans="1:5" s="15" customFormat="1" ht="44.25" customHeight="1">
      <c r="A1" s="12" t="s">
        <v>42</v>
      </c>
      <c r="B1" s="13" t="s">
        <v>90</v>
      </c>
      <c r="C1" s="13" t="s">
        <v>91</v>
      </c>
      <c r="D1" s="13" t="s">
        <v>89</v>
      </c>
      <c r="E1" s="14" t="s">
        <v>43</v>
      </c>
    </row>
    <row r="2" ht="9.75" customHeight="1"/>
    <row r="3" spans="1:5" ht="12.75">
      <c r="A3" s="19" t="s">
        <v>44</v>
      </c>
      <c r="B3" s="20">
        <v>0</v>
      </c>
      <c r="C3" s="20">
        <v>0</v>
      </c>
      <c r="D3" s="20">
        <v>0</v>
      </c>
      <c r="E3" s="18" t="s">
        <v>45</v>
      </c>
    </row>
    <row r="4" spans="1:5" ht="12.75">
      <c r="A4" s="19" t="s">
        <v>46</v>
      </c>
      <c r="B4" s="20">
        <v>1000</v>
      </c>
      <c r="C4" s="20">
        <v>1000</v>
      </c>
      <c r="D4" s="20">
        <v>1000</v>
      </c>
      <c r="E4" s="18" t="s">
        <v>47</v>
      </c>
    </row>
    <row r="5" spans="1:5" ht="12.75">
      <c r="A5" s="19" t="s">
        <v>48</v>
      </c>
      <c r="B5" s="20">
        <v>1425</v>
      </c>
      <c r="C5" s="20">
        <v>1300</v>
      </c>
      <c r="D5" s="20">
        <v>1000</v>
      </c>
      <c r="E5" s="18" t="s">
        <v>49</v>
      </c>
    </row>
    <row r="6" spans="1:5" ht="12.75">
      <c r="A6" s="19" t="s">
        <v>50</v>
      </c>
      <c r="B6" s="20">
        <v>1000</v>
      </c>
      <c r="C6" s="20">
        <v>2000</v>
      </c>
      <c r="D6" s="20">
        <v>1000</v>
      </c>
      <c r="E6" s="18" t="s">
        <v>51</v>
      </c>
    </row>
    <row r="7" spans="1:5" ht="12.75">
      <c r="A7" s="19" t="s">
        <v>52</v>
      </c>
      <c r="B7" s="20">
        <v>0</v>
      </c>
      <c r="C7" s="20">
        <v>0</v>
      </c>
      <c r="D7" s="20">
        <v>0</v>
      </c>
      <c r="E7" s="18" t="s">
        <v>53</v>
      </c>
    </row>
    <row r="8" spans="1:5" ht="12.75">
      <c r="A8" s="19" t="s">
        <v>54</v>
      </c>
      <c r="B8" s="20">
        <v>6000</v>
      </c>
      <c r="C8" s="20">
        <v>6500</v>
      </c>
      <c r="D8" s="20">
        <v>6500</v>
      </c>
      <c r="E8" s="18" t="s">
        <v>55</v>
      </c>
    </row>
    <row r="9" spans="1:5" ht="12.75">
      <c r="A9" s="19" t="s">
        <v>56</v>
      </c>
      <c r="B9" s="20">
        <v>0</v>
      </c>
      <c r="C9" s="20">
        <v>0</v>
      </c>
      <c r="D9" s="20">
        <v>0</v>
      </c>
      <c r="E9" s="18" t="s">
        <v>45</v>
      </c>
    </row>
    <row r="10" spans="1:5" ht="12.75">
      <c r="A10" s="19" t="s">
        <v>57</v>
      </c>
      <c r="B10" s="20">
        <v>100</v>
      </c>
      <c r="C10" s="20">
        <v>300</v>
      </c>
      <c r="D10" s="20">
        <v>350</v>
      </c>
      <c r="E10" s="18" t="s">
        <v>58</v>
      </c>
    </row>
    <row r="11" spans="1:5" ht="12.75">
      <c r="A11" s="19" t="s">
        <v>59</v>
      </c>
      <c r="B11" s="20">
        <v>450</v>
      </c>
      <c r="C11" s="20">
        <v>0</v>
      </c>
      <c r="D11" s="20">
        <v>0</v>
      </c>
      <c r="E11" s="18" t="s">
        <v>60</v>
      </c>
    </row>
    <row r="12" spans="1:5" ht="12.75">
      <c r="A12" s="19" t="s">
        <v>61</v>
      </c>
      <c r="B12" s="20">
        <v>200</v>
      </c>
      <c r="C12" s="20">
        <v>750</v>
      </c>
      <c r="D12" s="20">
        <v>750</v>
      </c>
      <c r="E12" s="18" t="s">
        <v>62</v>
      </c>
    </row>
    <row r="13" spans="1:5" ht="12.75">
      <c r="A13" s="19" t="s">
        <v>63</v>
      </c>
      <c r="B13" s="20">
        <v>100</v>
      </c>
      <c r="C13" s="20">
        <v>75</v>
      </c>
      <c r="D13" s="20">
        <v>200</v>
      </c>
      <c r="E13" s="18" t="s">
        <v>64</v>
      </c>
    </row>
    <row r="14" spans="1:5" ht="12.75">
      <c r="A14" s="19" t="s">
        <v>65</v>
      </c>
      <c r="B14" s="20">
        <v>100</v>
      </c>
      <c r="C14" s="20">
        <v>1000</v>
      </c>
      <c r="D14" s="20">
        <v>250</v>
      </c>
      <c r="E14" s="18" t="s">
        <v>66</v>
      </c>
    </row>
    <row r="15" spans="1:5" ht="12.75">
      <c r="A15" s="19" t="s">
        <v>67</v>
      </c>
      <c r="B15" s="20">
        <v>0</v>
      </c>
      <c r="C15" s="20">
        <v>50</v>
      </c>
      <c r="D15" s="20">
        <v>50</v>
      </c>
      <c r="E15" s="18" t="s">
        <v>68</v>
      </c>
    </row>
    <row r="16" spans="1:5" ht="12.75">
      <c r="A16" s="19" t="s">
        <v>69</v>
      </c>
      <c r="B16" s="20">
        <v>0</v>
      </c>
      <c r="C16" s="20">
        <v>600</v>
      </c>
      <c r="D16" s="20">
        <v>600</v>
      </c>
      <c r="E16" s="18" t="s">
        <v>70</v>
      </c>
    </row>
    <row r="17" spans="1:5" ht="12.75">
      <c r="A17" s="19" t="s">
        <v>71</v>
      </c>
      <c r="B17" s="20">
        <v>0</v>
      </c>
      <c r="C17" s="20">
        <v>0</v>
      </c>
      <c r="D17" s="20">
        <v>0</v>
      </c>
      <c r="E17" s="18" t="s">
        <v>45</v>
      </c>
    </row>
    <row r="18" spans="1:5" ht="12.75">
      <c r="A18" s="19" t="s">
        <v>72</v>
      </c>
      <c r="B18" s="20">
        <v>200</v>
      </c>
      <c r="C18" s="20">
        <v>300</v>
      </c>
      <c r="D18" s="20">
        <v>300</v>
      </c>
      <c r="E18" s="18" t="s">
        <v>73</v>
      </c>
    </row>
    <row r="19" spans="1:5" ht="26.25">
      <c r="A19" s="19" t="s">
        <v>74</v>
      </c>
      <c r="B19" s="20">
        <v>1721</v>
      </c>
      <c r="C19" s="20">
        <v>3800</v>
      </c>
      <c r="D19" s="20">
        <v>250</v>
      </c>
      <c r="E19" s="18" t="s">
        <v>75</v>
      </c>
    </row>
    <row r="20" spans="1:5" ht="12.75">
      <c r="A20" s="19" t="s">
        <v>76</v>
      </c>
      <c r="B20" s="20">
        <v>630</v>
      </c>
      <c r="C20" s="20">
        <v>910</v>
      </c>
      <c r="D20" s="20">
        <v>500</v>
      </c>
      <c r="E20" s="18" t="s">
        <v>77</v>
      </c>
    </row>
    <row r="21" spans="1:5" ht="39">
      <c r="A21" s="19" t="s">
        <v>78</v>
      </c>
      <c r="B21" s="20">
        <v>9330</v>
      </c>
      <c r="C21" s="20">
        <v>15461</v>
      </c>
      <c r="D21" s="20">
        <v>15460</v>
      </c>
      <c r="E21" s="18" t="s">
        <v>79</v>
      </c>
    </row>
    <row r="22" spans="1:5" ht="12.75">
      <c r="A22" s="19" t="s">
        <v>80</v>
      </c>
      <c r="B22" s="20">
        <v>0</v>
      </c>
      <c r="C22" s="20">
        <v>0</v>
      </c>
      <c r="D22" s="20">
        <v>0</v>
      </c>
      <c r="E22" s="18" t="s">
        <v>81</v>
      </c>
    </row>
    <row r="23" spans="1:5" ht="12.75">
      <c r="A23" s="19" t="s">
        <v>82</v>
      </c>
      <c r="B23" s="20">
        <v>0</v>
      </c>
      <c r="C23" s="20">
        <v>50</v>
      </c>
      <c r="D23" s="20">
        <v>50</v>
      </c>
      <c r="E23" s="18" t="s">
        <v>68</v>
      </c>
    </row>
    <row r="24" spans="1:5" ht="12.75">
      <c r="A24" s="19" t="s">
        <v>83</v>
      </c>
      <c r="B24" s="20">
        <v>0</v>
      </c>
      <c r="C24" s="20">
        <v>0</v>
      </c>
      <c r="D24" s="20">
        <v>0</v>
      </c>
      <c r="E24" s="18" t="s">
        <v>84</v>
      </c>
    </row>
    <row r="25" spans="1:5" ht="12.75">
      <c r="A25" s="19" t="s">
        <v>85</v>
      </c>
      <c r="B25" s="20">
        <v>500</v>
      </c>
      <c r="C25" s="20">
        <v>500</v>
      </c>
      <c r="D25" s="20">
        <v>500</v>
      </c>
      <c r="E25" s="18" t="s">
        <v>86</v>
      </c>
    </row>
    <row r="26" ht="6" customHeight="1"/>
    <row r="27" spans="1:5" ht="27" thickBot="1">
      <c r="A27" s="16" t="s">
        <v>87</v>
      </c>
      <c r="B27" s="21">
        <f>SUM(B3:B26)</f>
        <v>22756</v>
      </c>
      <c r="C27" s="21">
        <f>SUM(C3:C26)</f>
        <v>34596</v>
      </c>
      <c r="D27" s="21">
        <f>SUM(D3:D26)</f>
        <v>28760</v>
      </c>
      <c r="E27" s="22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1"/>
  <sheetViews>
    <sheetView tabSelected="1" zoomScalePageLayoutView="0" workbookViewId="0" topLeftCell="A1">
      <selection activeCell="E3" sqref="E3"/>
    </sheetView>
  </sheetViews>
  <sheetFormatPr defaultColWidth="9.00390625" defaultRowHeight="15.75"/>
  <cols>
    <col min="1" max="1" width="29.75390625" style="27" bestFit="1" customWidth="1"/>
    <col min="2" max="2" width="8.625" style="28" customWidth="1"/>
    <col min="3" max="3" width="9.75390625" style="28" customWidth="1"/>
    <col min="4" max="5" width="9.00390625" style="28" bestFit="1" customWidth="1"/>
    <col min="6" max="6" width="51.50390625" style="29" customWidth="1"/>
    <col min="7" max="7" width="49.375" style="29" customWidth="1"/>
    <col min="8" max="255" width="8.75390625" style="29" customWidth="1"/>
    <col min="256" max="16384" width="29.75390625" style="29" bestFit="1" customWidth="1"/>
  </cols>
  <sheetData>
    <row r="2" spans="1:5" s="26" customFormat="1" ht="39">
      <c r="A2" s="23"/>
      <c r="B2" s="24" t="s">
        <v>92</v>
      </c>
      <c r="C2" s="24" t="s">
        <v>191</v>
      </c>
      <c r="D2" s="25" t="s">
        <v>91</v>
      </c>
      <c r="E2" s="24" t="s">
        <v>192</v>
      </c>
    </row>
    <row r="4" spans="1:5" ht="12.75">
      <c r="A4" s="30" t="s">
        <v>94</v>
      </c>
      <c r="B4" s="31"/>
      <c r="C4" s="31"/>
      <c r="D4" s="31"/>
      <c r="E4" s="31"/>
    </row>
    <row r="5" spans="1:5" ht="12.75">
      <c r="A5" s="30" t="s">
        <v>95</v>
      </c>
      <c r="B5" s="31"/>
      <c r="C5" s="31"/>
      <c r="D5" s="31"/>
      <c r="E5" s="31"/>
    </row>
    <row r="6" spans="1:5" ht="12.75">
      <c r="A6" s="30" t="s">
        <v>96</v>
      </c>
      <c r="B6" s="31">
        <f>+'Do NOT Post'!B5</f>
        <v>192638</v>
      </c>
      <c r="C6" s="31">
        <f>+'Do NOT Post'!C5</f>
        <v>210000</v>
      </c>
      <c r="D6" s="31">
        <f>+'Do NOT Post'!D5</f>
        <v>236000</v>
      </c>
      <c r="E6" s="31">
        <f>+'Do NOT Post'!E5</f>
        <v>236000</v>
      </c>
    </row>
    <row r="7" spans="1:5" ht="12.75" customHeight="1">
      <c r="A7" s="30" t="s">
        <v>97</v>
      </c>
      <c r="B7" s="31">
        <f>+'Do NOT Post'!B6</f>
        <v>1108</v>
      </c>
      <c r="C7" s="31">
        <f>+'Do NOT Post'!C6</f>
        <v>1110</v>
      </c>
      <c r="D7" s="31">
        <f>+'Do NOT Post'!D6</f>
        <v>0</v>
      </c>
      <c r="E7" s="31">
        <f>+'Do NOT Post'!E6</f>
        <v>0</v>
      </c>
    </row>
    <row r="8" spans="1:5" ht="12.75">
      <c r="A8" s="30" t="s">
        <v>98</v>
      </c>
      <c r="B8" s="32">
        <f>+'Do NOT Post'!B7</f>
        <v>3344</v>
      </c>
      <c r="C8" s="32">
        <f>+'Do NOT Post'!C7</f>
        <v>3500</v>
      </c>
      <c r="D8" s="32">
        <f>+'Do NOT Post'!D7</f>
        <v>2500</v>
      </c>
      <c r="E8" s="32">
        <f>+'Do NOT Post'!E7</f>
        <v>3300</v>
      </c>
    </row>
    <row r="9" spans="1:5" ht="12.75">
      <c r="A9" s="30" t="s">
        <v>99</v>
      </c>
      <c r="B9" s="31">
        <f>SUM(B6:B8)</f>
        <v>197090</v>
      </c>
      <c r="C9" s="31">
        <f>SUM(C6:C8)</f>
        <v>214610</v>
      </c>
      <c r="D9" s="31">
        <f>SUM(D6:D8)</f>
        <v>238500</v>
      </c>
      <c r="E9" s="31">
        <f>SUM(E6:E8)</f>
        <v>239300</v>
      </c>
    </row>
    <row r="10" spans="1:5" ht="12.75">
      <c r="A10" s="33"/>
      <c r="B10" s="31"/>
      <c r="C10" s="31"/>
      <c r="D10" s="31"/>
      <c r="E10" s="31"/>
    </row>
    <row r="11" spans="1:5" ht="12.75">
      <c r="A11" s="30" t="s">
        <v>100</v>
      </c>
      <c r="B11" s="31">
        <f>+'Do NOT Post'!B10</f>
        <v>257</v>
      </c>
      <c r="C11" s="31">
        <f>+'Do NOT Post'!C10</f>
        <v>260</v>
      </c>
      <c r="D11" s="31">
        <f>+'Do NOT Post'!D10</f>
        <v>1000</v>
      </c>
      <c r="E11" s="31">
        <f>+'Do NOT Post'!E10</f>
        <v>300</v>
      </c>
    </row>
    <row r="12" spans="1:5" ht="15">
      <c r="A12" s="30"/>
      <c r="B12" s="34"/>
      <c r="C12" s="34"/>
      <c r="D12" s="34"/>
      <c r="E12" s="34"/>
    </row>
    <row r="13" spans="1:5" ht="12.75">
      <c r="A13" s="30" t="s">
        <v>101</v>
      </c>
      <c r="B13" s="31"/>
      <c r="C13" s="31"/>
      <c r="D13" s="31"/>
      <c r="E13" s="31"/>
    </row>
    <row r="14" spans="1:5" ht="12.75">
      <c r="A14" s="30" t="s">
        <v>102</v>
      </c>
      <c r="B14" s="31">
        <f>+'Do NOT Post'!B13</f>
        <v>111622</v>
      </c>
      <c r="C14" s="31">
        <f>+'Do NOT Post'!C13</f>
        <v>111630</v>
      </c>
      <c r="D14" s="31">
        <f>+'Do NOT Post'!D13</f>
        <v>105015</v>
      </c>
      <c r="E14" s="31">
        <f>+'Do NOT Post'!E13</f>
        <v>123062</v>
      </c>
    </row>
    <row r="15" spans="1:5" ht="12.75">
      <c r="A15" s="30" t="s">
        <v>103</v>
      </c>
      <c r="B15" s="32">
        <f>+'Do NOT Post'!B14</f>
        <v>6829</v>
      </c>
      <c r="C15" s="32">
        <f>+'Do NOT Post'!C14</f>
        <v>6830</v>
      </c>
      <c r="D15" s="32">
        <f>+'Do NOT Post'!D14</f>
        <v>5960</v>
      </c>
      <c r="E15" s="32">
        <f>+'Do NOT Post'!E14</f>
        <v>5500</v>
      </c>
    </row>
    <row r="16" spans="1:5" ht="12.75">
      <c r="A16" s="30" t="s">
        <v>104</v>
      </c>
      <c r="B16" s="31">
        <f>SUM(B14:B15)</f>
        <v>118451</v>
      </c>
      <c r="C16" s="31">
        <f>SUM(C14:C15)</f>
        <v>118460</v>
      </c>
      <c r="D16" s="31">
        <f>SUM(D14:D15)</f>
        <v>110975</v>
      </c>
      <c r="E16" s="31">
        <f>SUM(E14:E15)</f>
        <v>128562</v>
      </c>
    </row>
    <row r="17" spans="1:5" ht="12.75">
      <c r="A17" s="30"/>
      <c r="B17" s="31"/>
      <c r="C17" s="31"/>
      <c r="D17" s="31"/>
      <c r="E17" s="31"/>
    </row>
    <row r="18" spans="1:7" ht="12.75">
      <c r="A18" s="30" t="s">
        <v>105</v>
      </c>
      <c r="B18" s="31">
        <f>+'Do NOT Post'!B22</f>
        <v>39689</v>
      </c>
      <c r="C18" s="31">
        <f>+'Do NOT Post'!C22</f>
        <v>79050</v>
      </c>
      <c r="D18" s="31">
        <f>+'Do NOT Post'!D22</f>
        <v>78500</v>
      </c>
      <c r="E18" s="31">
        <f>+'Do NOT Post'!E22</f>
        <v>78000</v>
      </c>
      <c r="F18" s="35"/>
      <c r="G18" s="35"/>
    </row>
    <row r="19" spans="1:5" ht="12.75" customHeight="1">
      <c r="A19" s="30"/>
      <c r="B19" s="31"/>
      <c r="C19" s="31"/>
      <c r="D19" s="31"/>
      <c r="E19" s="31"/>
    </row>
    <row r="20" spans="1:5" ht="12.75">
      <c r="A20" s="30" t="s">
        <v>106</v>
      </c>
      <c r="B20" s="31">
        <f>+'Do NOT Post'!B24</f>
        <v>295</v>
      </c>
      <c r="C20" s="31">
        <f>+'Do NOT Post'!C24</f>
        <v>295</v>
      </c>
      <c r="D20" s="31">
        <f>+'Do NOT Post'!D24</f>
        <v>500</v>
      </c>
      <c r="E20" s="31">
        <f>+'Do NOT Post'!E24</f>
        <v>0</v>
      </c>
    </row>
    <row r="21" spans="1:5" ht="12.75">
      <c r="A21" s="30"/>
      <c r="B21" s="31"/>
      <c r="C21" s="31"/>
      <c r="D21" s="31"/>
      <c r="E21" s="31"/>
    </row>
    <row r="22" spans="1:5" ht="12.75">
      <c r="A22" s="30" t="s">
        <v>107</v>
      </c>
      <c r="B22" s="31">
        <f>+'Do NOT Post'!B26</f>
        <v>60169</v>
      </c>
      <c r="C22" s="31">
        <f>+'Do NOT Post'!C26</f>
        <v>60460</v>
      </c>
      <c r="D22" s="31">
        <f>+'Do NOT Post'!D26</f>
        <v>0</v>
      </c>
      <c r="E22" s="31">
        <f>+'Do NOT Post'!E26</f>
        <v>0</v>
      </c>
    </row>
    <row r="23" spans="1:5" ht="12.75">
      <c r="A23" s="30"/>
      <c r="B23" s="31"/>
      <c r="C23" s="31"/>
      <c r="D23" s="31"/>
      <c r="E23" s="31"/>
    </row>
    <row r="24" spans="1:5" ht="12.75">
      <c r="A24" s="30" t="s">
        <v>108</v>
      </c>
      <c r="B24" s="32">
        <f>+'Do NOT Post'!B31</f>
        <v>2200</v>
      </c>
      <c r="C24" s="32">
        <f>+'Do NOT Post'!C31</f>
        <v>2200</v>
      </c>
      <c r="D24" s="32">
        <f>+'Do NOT Post'!D31</f>
        <v>0</v>
      </c>
      <c r="E24" s="32">
        <f>+'Do NOT Post'!E31</f>
        <v>0</v>
      </c>
    </row>
    <row r="25" spans="1:5" ht="15">
      <c r="A25" s="30"/>
      <c r="B25" s="34"/>
      <c r="C25" s="34"/>
      <c r="D25" s="34"/>
      <c r="E25" s="34"/>
    </row>
    <row r="26" spans="1:5" ht="13.5" thickBot="1">
      <c r="A26" s="30" t="s">
        <v>109</v>
      </c>
      <c r="B26" s="36">
        <f>+B9+B11+B16+B18+B20+B22+B24</f>
        <v>418151</v>
      </c>
      <c r="C26" s="36">
        <f>+C9+C11+C16+C18+C20+C22+C24</f>
        <v>475335</v>
      </c>
      <c r="D26" s="36">
        <f>+D9+D11+D16+D18+D20+D22+D24</f>
        <v>429475</v>
      </c>
      <c r="E26" s="36">
        <f>+E9+E11+E16+E18+E20+E22+E24</f>
        <v>446162</v>
      </c>
    </row>
    <row r="27" spans="1:5" ht="12.75">
      <c r="A27" s="30"/>
      <c r="B27" s="31"/>
      <c r="C27" s="31"/>
      <c r="D27" s="31"/>
      <c r="E27" s="31"/>
    </row>
    <row r="28" spans="1:5" ht="12.75">
      <c r="A28" s="30" t="s">
        <v>110</v>
      </c>
      <c r="B28" s="31"/>
      <c r="C28" s="31"/>
      <c r="D28" s="31"/>
      <c r="E28" s="31"/>
    </row>
    <row r="29" spans="1:5" ht="12.75">
      <c r="A29" s="30"/>
      <c r="B29" s="31"/>
      <c r="C29" s="31"/>
      <c r="D29" s="31"/>
      <c r="E29" s="31"/>
    </row>
    <row r="30" spans="1:5" ht="12.75">
      <c r="A30" s="30" t="s">
        <v>111</v>
      </c>
      <c r="B30" s="31"/>
      <c r="C30" s="31"/>
      <c r="D30" s="31"/>
      <c r="E30" s="31"/>
    </row>
    <row r="31" spans="1:5" ht="12.75">
      <c r="A31" s="37" t="s">
        <v>112</v>
      </c>
      <c r="B31" s="31">
        <f>+'Do NOT Post'!B36+'Do NOT Post'!B38</f>
        <v>80275</v>
      </c>
      <c r="C31" s="31">
        <f>+'Do NOT Post'!C36+'Do NOT Post'!C38</f>
        <v>89800</v>
      </c>
      <c r="D31" s="31">
        <f>+'Do NOT Post'!D36+'Do NOT Post'!D38</f>
        <v>85079</v>
      </c>
      <c r="E31" s="31">
        <f>+'Do NOT Post'!E36+'Do NOT Post'!E38</f>
        <v>121085</v>
      </c>
    </row>
    <row r="32" spans="1:5" ht="12.75">
      <c r="A32" s="30" t="s">
        <v>113</v>
      </c>
      <c r="B32" s="31">
        <f>+'Do NOT Post'!B37+'Do NOT Post'!B39</f>
        <v>8388</v>
      </c>
      <c r="C32" s="31">
        <f>+'Do NOT Post'!C37+'Do NOT Post'!C39</f>
        <v>9870</v>
      </c>
      <c r="D32" s="31">
        <f>+'Do NOT Post'!D37+'Do NOT Post'!D39</f>
        <v>11511</v>
      </c>
      <c r="E32" s="31">
        <f>+'Do NOT Post'!E37+'Do NOT Post'!E39</f>
        <v>11510</v>
      </c>
    </row>
    <row r="33" spans="1:5" ht="12.75">
      <c r="A33" s="30" t="s">
        <v>114</v>
      </c>
      <c r="B33" s="31">
        <f>+'Do NOT Post'!B40</f>
        <v>92</v>
      </c>
      <c r="C33" s="31">
        <f>+'Do NOT Post'!C40</f>
        <v>100</v>
      </c>
      <c r="D33" s="31">
        <f>+'Do NOT Post'!D40</f>
        <v>0</v>
      </c>
      <c r="E33" s="31">
        <f>+'Do NOT Post'!E40</f>
        <v>0</v>
      </c>
    </row>
    <row r="34" spans="1:5" ht="25.5" customHeight="1">
      <c r="A34" s="30" t="s">
        <v>115</v>
      </c>
      <c r="B34" s="31">
        <f>+'Do NOT Post'!B41+'Do NOT Post'!B42</f>
        <v>10833</v>
      </c>
      <c r="C34" s="31">
        <f>+'Do NOT Post'!C41+'Do NOT Post'!C42</f>
        <v>11085</v>
      </c>
      <c r="D34" s="31">
        <f>+'Do NOT Post'!D41+'Do NOT Post'!D42</f>
        <v>10812</v>
      </c>
      <c r="E34" s="31">
        <f>+'Do NOT Post'!E41+'Do NOT Post'!E42</f>
        <v>9390</v>
      </c>
    </row>
    <row r="35" spans="1:5" ht="12.75">
      <c r="A35" s="30" t="s">
        <v>116</v>
      </c>
      <c r="B35" s="31">
        <f>+'Do NOT Post'!B43</f>
        <v>9082</v>
      </c>
      <c r="C35" s="31">
        <f>+'Do NOT Post'!C43</f>
        <v>9610</v>
      </c>
      <c r="D35" s="31">
        <f>+'Do NOT Post'!D43</f>
        <v>700</v>
      </c>
      <c r="E35" s="31">
        <f>+'Do NOT Post'!E43</f>
        <v>0</v>
      </c>
    </row>
    <row r="36" spans="1:5" ht="12.75">
      <c r="A36" s="30" t="s">
        <v>117</v>
      </c>
      <c r="B36" s="32">
        <f>+'Do NOT Post'!B44</f>
        <v>0</v>
      </c>
      <c r="C36" s="32">
        <f>+'Do NOT Post'!C44</f>
        <v>0</v>
      </c>
      <c r="D36" s="32">
        <f>+'Do NOT Post'!D44</f>
        <v>1000</v>
      </c>
      <c r="E36" s="32">
        <f>+'Do NOT Post'!E44</f>
        <v>760</v>
      </c>
    </row>
    <row r="37" spans="1:5" ht="12.75">
      <c r="A37" s="30" t="s">
        <v>118</v>
      </c>
      <c r="B37" s="31">
        <f>SUM(B31:B36)</f>
        <v>108670</v>
      </c>
      <c r="C37" s="31">
        <f>SUM(C31:C36)</f>
        <v>120465</v>
      </c>
      <c r="D37" s="31">
        <f>SUM(D31:D36)</f>
        <v>109102</v>
      </c>
      <c r="E37" s="31">
        <f>SUM(E31:E36)</f>
        <v>142745</v>
      </c>
    </row>
    <row r="38" spans="1:5" ht="12.75">
      <c r="A38" s="30"/>
      <c r="B38" s="31"/>
      <c r="C38" s="31"/>
      <c r="D38" s="31"/>
      <c r="E38" s="31"/>
    </row>
    <row r="39" spans="1:5" ht="12.75">
      <c r="A39" s="30" t="s">
        <v>119</v>
      </c>
      <c r="B39" s="31"/>
      <c r="C39" s="31"/>
      <c r="D39" s="31"/>
      <c r="E39" s="31"/>
    </row>
    <row r="40" spans="1:5" ht="12.75">
      <c r="A40" s="30" t="s">
        <v>120</v>
      </c>
      <c r="B40" s="31">
        <f>+'Do NOT Post'!B47</f>
        <v>22759</v>
      </c>
      <c r="C40" s="31">
        <f>+'Do NOT Post'!C47</f>
        <v>25000</v>
      </c>
      <c r="D40" s="31">
        <f>+'Do NOT Post'!D47</f>
        <v>25200</v>
      </c>
      <c r="E40" s="31">
        <f>+'Do NOT Post'!E47</f>
        <v>27700</v>
      </c>
    </row>
    <row r="41" spans="1:5" ht="12.75">
      <c r="A41" s="30" t="s">
        <v>121</v>
      </c>
      <c r="B41" s="31">
        <f>+'Do NOT Post'!B48</f>
        <v>3800</v>
      </c>
      <c r="C41" s="31">
        <f>+'Do NOT Post'!C48</f>
        <v>3800</v>
      </c>
      <c r="D41" s="31">
        <f>+'Do NOT Post'!D48</f>
        <v>3800</v>
      </c>
      <c r="E41" s="31">
        <f>+'Do NOT Post'!E48</f>
        <v>3900</v>
      </c>
    </row>
    <row r="42" spans="1:5" ht="12.75">
      <c r="A42" s="30" t="s">
        <v>122</v>
      </c>
      <c r="B42" s="32">
        <f>+'Do NOT Post'!B49</f>
        <v>85</v>
      </c>
      <c r="C42" s="32">
        <f>+'Do NOT Post'!C49</f>
        <v>85</v>
      </c>
      <c r="D42" s="32">
        <f>+'Do NOT Post'!D49</f>
        <v>28000</v>
      </c>
      <c r="E42" s="32">
        <f>+'Do NOT Post'!E49</f>
        <v>950</v>
      </c>
    </row>
    <row r="43" spans="1:5" s="40" customFormat="1" ht="12.75">
      <c r="A43" s="38" t="s">
        <v>123</v>
      </c>
      <c r="B43" s="39">
        <f>SUM(B40:B42)</f>
        <v>26644</v>
      </c>
      <c r="C43" s="39">
        <f>SUM(C40:C42)</f>
        <v>28885</v>
      </c>
      <c r="D43" s="39">
        <f>SUM(D40:D42)</f>
        <v>57000</v>
      </c>
      <c r="E43" s="39">
        <f>SUM(E40:E42)</f>
        <v>32550</v>
      </c>
    </row>
    <row r="44" spans="1:5" ht="12.75">
      <c r="A44" s="30"/>
      <c r="B44" s="31"/>
      <c r="C44" s="31"/>
      <c r="D44" s="31"/>
      <c r="E44" s="31"/>
    </row>
    <row r="45" spans="1:5" ht="12.75">
      <c r="A45" s="41" t="s">
        <v>124</v>
      </c>
      <c r="B45" s="31"/>
      <c r="C45" s="31"/>
      <c r="D45" s="31"/>
      <c r="E45" s="31"/>
    </row>
    <row r="46" spans="1:5" ht="12.75">
      <c r="A46" s="30" t="s">
        <v>125</v>
      </c>
      <c r="B46" s="31">
        <f>+'Do NOT Post'!B52</f>
        <v>28769</v>
      </c>
      <c r="C46" s="31">
        <f>+'Do NOT Post'!C52</f>
        <v>29000</v>
      </c>
      <c r="D46" s="31">
        <f>+'Do NOT Post'!D52</f>
        <v>3150</v>
      </c>
      <c r="E46" s="31">
        <f>+'Do NOT Post'!E52</f>
        <v>3680</v>
      </c>
    </row>
    <row r="47" spans="1:5" ht="12.75" customHeight="1">
      <c r="A47" s="30" t="s">
        <v>126</v>
      </c>
      <c r="B47" s="31">
        <f>+'Do NOT Post'!B53</f>
        <v>6464</v>
      </c>
      <c r="C47" s="31">
        <f>+'Do NOT Post'!C53</f>
        <v>8000</v>
      </c>
      <c r="D47" s="31">
        <f>+'Do NOT Post'!D53</f>
        <v>8900</v>
      </c>
      <c r="E47" s="31">
        <f>+'Do NOT Post'!E53</f>
        <v>7800</v>
      </c>
    </row>
    <row r="48" spans="1:5" ht="12.75">
      <c r="A48" s="30" t="s">
        <v>127</v>
      </c>
      <c r="B48" s="31">
        <f>+'Do NOT Post'!B54</f>
        <v>0</v>
      </c>
      <c r="C48" s="31">
        <f>+'Do NOT Post'!C54</f>
        <v>0</v>
      </c>
      <c r="D48" s="31">
        <f>+'Do NOT Post'!D54</f>
        <v>500</v>
      </c>
      <c r="E48" s="31">
        <f>+'Do NOT Post'!E54</f>
        <v>0</v>
      </c>
    </row>
    <row r="49" spans="1:5" ht="12.75">
      <c r="A49" s="30" t="s">
        <v>128</v>
      </c>
      <c r="B49" s="31">
        <f>+'Do NOT Post'!B55</f>
        <v>541</v>
      </c>
      <c r="C49" s="31">
        <f>+'Do NOT Post'!C55</f>
        <v>700</v>
      </c>
      <c r="D49" s="31">
        <f>+'Do NOT Post'!D55</f>
        <v>750</v>
      </c>
      <c r="E49" s="31">
        <f>+'Do NOT Post'!E55</f>
        <v>250</v>
      </c>
    </row>
    <row r="50" spans="1:5" ht="12.75">
      <c r="A50" s="30" t="s">
        <v>129</v>
      </c>
      <c r="B50" s="31">
        <f>+'Do NOT Post'!B56</f>
        <v>181</v>
      </c>
      <c r="C50" s="31">
        <f>+'Do NOT Post'!C56</f>
        <v>200</v>
      </c>
      <c r="D50" s="31">
        <f>+'Do NOT Post'!D56</f>
        <v>1000</v>
      </c>
      <c r="E50" s="31">
        <f>+'Do NOT Post'!E56</f>
        <v>300</v>
      </c>
    </row>
    <row r="51" spans="1:5" ht="12.75">
      <c r="A51" s="30" t="s">
        <v>130</v>
      </c>
      <c r="B51" s="31">
        <f>+'Do NOT Post'!B57</f>
        <v>19120</v>
      </c>
      <c r="C51" s="31">
        <f>+'Do NOT Post'!C57</f>
        <v>19120</v>
      </c>
      <c r="D51" s="31">
        <f>+'Do NOT Post'!D57</f>
        <v>8250</v>
      </c>
      <c r="E51" s="31">
        <f>+'Do NOT Post'!E57</f>
        <v>8250</v>
      </c>
    </row>
    <row r="52" spans="1:5" ht="12.75">
      <c r="A52" s="30" t="s">
        <v>131</v>
      </c>
      <c r="B52" s="31">
        <f>+'Do NOT Post'!B58</f>
        <v>15800</v>
      </c>
      <c r="C52" s="31">
        <f>+'Do NOT Post'!C58</f>
        <v>15800</v>
      </c>
      <c r="D52" s="31">
        <f>+'Do NOT Post'!D58</f>
        <v>1750</v>
      </c>
      <c r="E52" s="31">
        <f>+'Do NOT Post'!E58</f>
        <v>2000</v>
      </c>
    </row>
    <row r="53" spans="1:5" ht="12.75" customHeight="1">
      <c r="A53" s="30" t="s">
        <v>132</v>
      </c>
      <c r="B53" s="32">
        <f>+'Do NOT Post'!B59</f>
        <v>837</v>
      </c>
      <c r="C53" s="32">
        <f>+'Do NOT Post'!C59</f>
        <v>900</v>
      </c>
      <c r="D53" s="32">
        <f>+'Do NOT Post'!D59</f>
        <v>950</v>
      </c>
      <c r="E53" s="32">
        <f>+'Do NOT Post'!E59</f>
        <v>1670</v>
      </c>
    </row>
    <row r="54" spans="1:5" ht="12.75">
      <c r="A54" s="30" t="s">
        <v>133</v>
      </c>
      <c r="B54" s="31">
        <f>SUM(B46:B53)</f>
        <v>71712</v>
      </c>
      <c r="C54" s="31">
        <f>SUM(C46:C53)</f>
        <v>73720</v>
      </c>
      <c r="D54" s="31">
        <f>SUM(D46:D53)</f>
        <v>25250</v>
      </c>
      <c r="E54" s="31">
        <f>SUM(E46:E53)</f>
        <v>23950</v>
      </c>
    </row>
    <row r="55" spans="1:5" ht="12.75">
      <c r="A55" s="30"/>
      <c r="B55" s="31"/>
      <c r="C55" s="31"/>
      <c r="D55" s="31"/>
      <c r="E55" s="31"/>
    </row>
    <row r="56" spans="1:5" ht="12.75">
      <c r="A56" s="30" t="s">
        <v>134</v>
      </c>
      <c r="B56" s="31"/>
      <c r="C56" s="31"/>
      <c r="D56" s="31"/>
      <c r="E56" s="31"/>
    </row>
    <row r="57" spans="1:5" ht="12.75">
      <c r="A57" s="30" t="s">
        <v>135</v>
      </c>
      <c r="B57" s="31">
        <f>+'Do NOT Post'!B62+'Do NOT Post'!B63+'Do NOT Post'!B64+'Do NOT Post'!B65</f>
        <v>18205</v>
      </c>
      <c r="C57" s="31">
        <f>+'Do NOT Post'!C62+'Do NOT Post'!C63+'Do NOT Post'!C64+'Do NOT Post'!C65</f>
        <v>20000</v>
      </c>
      <c r="D57" s="31">
        <f>+'Do NOT Post'!D62+'Do NOT Post'!D63+'Do NOT Post'!D64+'Do NOT Post'!D65</f>
        <v>25000</v>
      </c>
      <c r="E57" s="31">
        <f>+'Do NOT Post'!E62+'Do NOT Post'!E63+'Do NOT Post'!E64+'Do NOT Post'!E65</f>
        <v>28850</v>
      </c>
    </row>
    <row r="58" spans="1:5" ht="12.75">
      <c r="A58" s="30" t="s">
        <v>136</v>
      </c>
      <c r="B58" s="31">
        <f>+'Do NOT Post'!B66</f>
        <v>4960</v>
      </c>
      <c r="C58" s="31">
        <f>+'Do NOT Post'!C66</f>
        <v>5300</v>
      </c>
      <c r="D58" s="31">
        <f>+'Do NOT Post'!D66</f>
        <v>5400</v>
      </c>
      <c r="E58" s="31">
        <f>+'Do NOT Post'!E66</f>
        <v>3600</v>
      </c>
    </row>
    <row r="59" spans="1:5" ht="12.75">
      <c r="A59" s="30" t="s">
        <v>137</v>
      </c>
      <c r="B59" s="31">
        <f>+'Do NOT Post'!B67+'Do NOT Post'!B68</f>
        <v>13126</v>
      </c>
      <c r="C59" s="31">
        <f>+'Do NOT Post'!C67+'Do NOT Post'!C68</f>
        <v>14800</v>
      </c>
      <c r="D59" s="31">
        <f>+'Do NOT Post'!D67+'Do NOT Post'!D68</f>
        <v>25150</v>
      </c>
      <c r="E59" s="31">
        <f>+'Do NOT Post'!E67+'Do NOT Post'!E68</f>
        <v>21080</v>
      </c>
    </row>
    <row r="60" spans="1:5" ht="12.75">
      <c r="A60" s="30" t="s">
        <v>138</v>
      </c>
      <c r="B60" s="31">
        <f>+'Do NOT Post'!B69</f>
        <v>47180</v>
      </c>
      <c r="C60" s="31">
        <f>+'Do NOT Post'!C69</f>
        <v>50000</v>
      </c>
      <c r="D60" s="31">
        <f>+'Do NOT Post'!D69</f>
        <v>33000</v>
      </c>
      <c r="E60" s="31">
        <f>+'Do NOT Post'!E69</f>
        <v>33000</v>
      </c>
    </row>
    <row r="61" spans="1:5" ht="12.75">
      <c r="A61" s="30" t="s">
        <v>139</v>
      </c>
      <c r="B61" s="31">
        <f>+'Do NOT Post'!B70</f>
        <v>8145</v>
      </c>
      <c r="C61" s="31">
        <f>+'Do NOT Post'!C70</f>
        <v>9000</v>
      </c>
      <c r="D61" s="31">
        <f>+'Do NOT Post'!D70</f>
        <v>15000</v>
      </c>
      <c r="E61" s="31">
        <f>+'Do NOT Post'!E70</f>
        <v>15000</v>
      </c>
    </row>
    <row r="62" spans="1:5" ht="12.75">
      <c r="A62" s="30" t="s">
        <v>140</v>
      </c>
      <c r="B62" s="31">
        <f>+'Do NOT Post'!B71</f>
        <v>12748</v>
      </c>
      <c r="C62" s="31">
        <f>+'Do NOT Post'!C71</f>
        <v>14000</v>
      </c>
      <c r="D62" s="31">
        <f>+'Do NOT Post'!D71</f>
        <v>16995</v>
      </c>
      <c r="E62" s="31">
        <f>+'Do NOT Post'!E71</f>
        <v>14000</v>
      </c>
    </row>
    <row r="63" spans="1:5" ht="12.75">
      <c r="A63" s="30" t="s">
        <v>141</v>
      </c>
      <c r="B63" s="32">
        <f>+'Do NOT Post'!B72+'Do NOT Post'!B73</f>
        <v>16912</v>
      </c>
      <c r="C63" s="32">
        <f>+'Do NOT Post'!C72+'Do NOT Post'!C73</f>
        <v>17050</v>
      </c>
      <c r="D63" s="32">
        <f>+'Do NOT Post'!D72+'Do NOT Post'!D73</f>
        <v>5750</v>
      </c>
      <c r="E63" s="32">
        <f>+'Do NOT Post'!E72+'Do NOT Post'!E73</f>
        <v>32750</v>
      </c>
    </row>
    <row r="64" spans="1:5" ht="12.75">
      <c r="A64" s="30" t="s">
        <v>142</v>
      </c>
      <c r="B64" s="31">
        <f>SUM(B57:B63)</f>
        <v>121276</v>
      </c>
      <c r="C64" s="31">
        <f>SUM(C57:C63)</f>
        <v>130150</v>
      </c>
      <c r="D64" s="31">
        <f>SUM(D57:D63)</f>
        <v>126295</v>
      </c>
      <c r="E64" s="31">
        <f>SUM(E57:E63)</f>
        <v>148280</v>
      </c>
    </row>
    <row r="65" spans="1:5" ht="12.75">
      <c r="A65" s="30"/>
      <c r="B65" s="31"/>
      <c r="C65" s="31"/>
      <c r="D65" s="31"/>
      <c r="E65" s="31"/>
    </row>
    <row r="66" spans="1:5" ht="12.75">
      <c r="A66" s="30" t="s">
        <v>143</v>
      </c>
      <c r="B66" s="31"/>
      <c r="C66" s="31"/>
      <c r="D66" s="31"/>
      <c r="E66" s="31"/>
    </row>
    <row r="67" spans="1:5" ht="12.75">
      <c r="A67" s="30" t="s">
        <v>144</v>
      </c>
      <c r="B67" s="31">
        <f>+'Do NOT Post'!B76</f>
        <v>1241</v>
      </c>
      <c r="C67" s="31">
        <f>+'Do NOT Post'!C76</f>
        <v>1350</v>
      </c>
      <c r="D67" s="31">
        <f>+'Do NOT Post'!D76</f>
        <v>1000</v>
      </c>
      <c r="E67" s="31">
        <f>+'Do NOT Post'!E76</f>
        <v>1200</v>
      </c>
    </row>
    <row r="68" spans="1:5" ht="12.75">
      <c r="A68" s="30" t="s">
        <v>145</v>
      </c>
      <c r="B68" s="31">
        <f>+'Do NOT Post'!B77</f>
        <v>2182</v>
      </c>
      <c r="C68" s="31">
        <f>+'Do NOT Post'!C77</f>
        <v>2200</v>
      </c>
      <c r="D68" s="31">
        <f>+'Do NOT Post'!D77</f>
        <v>2300</v>
      </c>
      <c r="E68" s="31">
        <f>+'Do NOT Post'!E77</f>
        <v>1600</v>
      </c>
    </row>
    <row r="69" spans="1:5" ht="12.75" customHeight="1">
      <c r="A69" s="30" t="s">
        <v>146</v>
      </c>
      <c r="B69" s="31">
        <f>+'Do NOT Post'!B78</f>
        <v>1673</v>
      </c>
      <c r="C69" s="31">
        <f>+'Do NOT Post'!C78</f>
        <v>2250</v>
      </c>
      <c r="D69" s="31">
        <f>+'Do NOT Post'!D78</f>
        <v>3760</v>
      </c>
      <c r="E69" s="31">
        <f>+'Do NOT Post'!E78</f>
        <v>1800</v>
      </c>
    </row>
    <row r="70" spans="1:5" ht="12.75">
      <c r="A70" s="30" t="s">
        <v>147</v>
      </c>
      <c r="B70" s="31">
        <f>+'Do NOT Post'!B79</f>
        <v>4693</v>
      </c>
      <c r="C70" s="31">
        <f>+'Do NOT Post'!C79</f>
        <v>5000</v>
      </c>
      <c r="D70" s="31">
        <f>+'Do NOT Post'!D79</f>
        <v>6450</v>
      </c>
      <c r="E70" s="31">
        <f>+'Do NOT Post'!E79</f>
        <v>4000</v>
      </c>
    </row>
    <row r="71" spans="1:5" ht="12.75">
      <c r="A71" s="30" t="s">
        <v>148</v>
      </c>
      <c r="B71" s="32">
        <f>+'Do NOT Post'!B80</f>
        <v>2775</v>
      </c>
      <c r="C71" s="32">
        <f>+'Do NOT Post'!C80</f>
        <v>3000</v>
      </c>
      <c r="D71" s="32">
        <f>+'Do NOT Post'!D80</f>
        <v>500</v>
      </c>
      <c r="E71" s="32">
        <f>+'Do NOT Post'!E80</f>
        <v>500</v>
      </c>
    </row>
    <row r="72" spans="1:5" ht="12.75">
      <c r="A72" s="30" t="s">
        <v>149</v>
      </c>
      <c r="B72" s="31">
        <f>SUM(B67:B71)</f>
        <v>12564</v>
      </c>
      <c r="C72" s="31">
        <f>SUM(C67:C71)</f>
        <v>13800</v>
      </c>
      <c r="D72" s="31">
        <f>SUM(D67:D71)</f>
        <v>14010</v>
      </c>
      <c r="E72" s="31">
        <f>SUM(E67:E71)</f>
        <v>9100</v>
      </c>
    </row>
    <row r="73" spans="1:5" ht="12.75">
      <c r="A73" s="30"/>
      <c r="B73" s="31"/>
      <c r="C73" s="31"/>
      <c r="D73" s="31"/>
      <c r="E73" s="31"/>
    </row>
    <row r="74" spans="1:5" ht="12.75">
      <c r="A74" s="30" t="s">
        <v>150</v>
      </c>
      <c r="B74" s="31"/>
      <c r="C74" s="31"/>
      <c r="D74" s="31"/>
      <c r="E74" s="31"/>
    </row>
    <row r="75" spans="1:5" ht="12.75">
      <c r="A75" s="30" t="s">
        <v>151</v>
      </c>
      <c r="B75" s="31">
        <f>+'Do NOT Post'!B83</f>
        <v>1933</v>
      </c>
      <c r="C75" s="31">
        <f>+'Do NOT Post'!C83</f>
        <v>2400</v>
      </c>
      <c r="D75" s="31">
        <f>+'Do NOT Post'!D83</f>
        <v>2400</v>
      </c>
      <c r="E75" s="31">
        <f>+'Do NOT Post'!E83</f>
        <v>2400</v>
      </c>
    </row>
    <row r="76" spans="1:5" ht="12.75">
      <c r="A76" s="30" t="s">
        <v>152</v>
      </c>
      <c r="B76" s="31">
        <f>+'Do NOT Post'!B84</f>
        <v>61740</v>
      </c>
      <c r="C76" s="31">
        <f>+'Do NOT Post'!C84</f>
        <v>61740</v>
      </c>
      <c r="D76" s="31">
        <f>+'Do NOT Post'!D84</f>
        <v>59740</v>
      </c>
      <c r="E76" s="31">
        <f>+'Do NOT Post'!E84</f>
        <v>58320</v>
      </c>
    </row>
    <row r="77" spans="1:5" ht="12.75">
      <c r="A77" s="30" t="s">
        <v>153</v>
      </c>
      <c r="B77" s="31">
        <f>+'Do NOT Post'!B85</f>
        <v>1333</v>
      </c>
      <c r="C77" s="31">
        <f>+'Do NOT Post'!C85</f>
        <v>1600</v>
      </c>
      <c r="D77" s="31">
        <f>+'Do NOT Post'!D85</f>
        <v>2000</v>
      </c>
      <c r="E77" s="31">
        <f>+'Do NOT Post'!E85</f>
        <v>1800</v>
      </c>
    </row>
    <row r="78" spans="1:5" ht="12.75">
      <c r="A78" s="30" t="s">
        <v>154</v>
      </c>
      <c r="B78" s="32">
        <f>+'Do NOT Post'!B86</f>
        <v>29</v>
      </c>
      <c r="C78" s="32">
        <f>+'Do NOT Post'!C86</f>
        <v>30</v>
      </c>
      <c r="D78" s="32">
        <f>+'Do NOT Post'!D86</f>
        <v>0</v>
      </c>
      <c r="E78" s="32">
        <f>+'Do NOT Post'!E86</f>
        <v>0</v>
      </c>
    </row>
    <row r="79" spans="1:5" ht="12.75">
      <c r="A79" s="30" t="s">
        <v>155</v>
      </c>
      <c r="B79" s="42">
        <f>SUM(B75:B78)</f>
        <v>65035</v>
      </c>
      <c r="C79" s="42">
        <f>SUM(C75:C78)</f>
        <v>65770</v>
      </c>
      <c r="D79" s="42">
        <f>SUM(D75:D78)</f>
        <v>64140</v>
      </c>
      <c r="E79" s="42">
        <f>SUM(E75:E78)</f>
        <v>62520</v>
      </c>
    </row>
    <row r="80" spans="1:5" ht="12.75">
      <c r="A80" s="33"/>
      <c r="B80" s="43"/>
      <c r="C80" s="43"/>
      <c r="D80" s="43"/>
      <c r="E80" s="43"/>
    </row>
    <row r="81" spans="1:5" ht="13.5" thickBot="1">
      <c r="A81" s="30" t="s">
        <v>156</v>
      </c>
      <c r="B81" s="36">
        <f>+B37+B43+B54+B64+B72+B79</f>
        <v>405901</v>
      </c>
      <c r="C81" s="36">
        <f>+C37+C43+C54+C64+C72+C79</f>
        <v>432790</v>
      </c>
      <c r="D81" s="36">
        <f>+D37+D43+D54+D64+D72+D79</f>
        <v>395797</v>
      </c>
      <c r="E81" s="36">
        <f>+E37+E43+E54+E64+E72+E79</f>
        <v>419145</v>
      </c>
    </row>
    <row r="82" spans="1:5" ht="12.75">
      <c r="A82" s="30"/>
      <c r="B82" s="31"/>
      <c r="C82" s="31"/>
      <c r="D82" s="31"/>
      <c r="E82" s="31"/>
    </row>
    <row r="83" spans="1:5" ht="12.75">
      <c r="A83" s="30" t="s">
        <v>157</v>
      </c>
      <c r="B83" s="31">
        <f>+B26-B81</f>
        <v>12250</v>
      </c>
      <c r="C83" s="31">
        <f>+C26-C81</f>
        <v>42545</v>
      </c>
      <c r="D83" s="31">
        <f>+D26-D81</f>
        <v>33678</v>
      </c>
      <c r="E83" s="31">
        <f>+E26-E81</f>
        <v>27017</v>
      </c>
    </row>
    <row r="84" spans="1:5" ht="12.75">
      <c r="A84" s="30"/>
      <c r="B84" s="31"/>
      <c r="C84" s="31"/>
      <c r="D84" s="31"/>
      <c r="E84" s="31"/>
    </row>
    <row r="85" spans="1:5" ht="12.75">
      <c r="A85" s="30" t="s">
        <v>158</v>
      </c>
      <c r="B85" s="32">
        <f>+'Do NOT Post'!B92</f>
        <v>0</v>
      </c>
      <c r="C85" s="32">
        <f>+'Do NOT Post'!C92</f>
        <v>30000</v>
      </c>
      <c r="D85" s="32">
        <f>+'Do NOT Post'!D92</f>
        <v>16839</v>
      </c>
      <c r="E85" s="32">
        <f>+'Do NOT Post'!E92</f>
        <v>27000</v>
      </c>
    </row>
    <row r="86" spans="1:5" ht="12.75">
      <c r="A86" s="30"/>
      <c r="B86" s="44"/>
      <c r="C86" s="44"/>
      <c r="D86" s="44"/>
      <c r="E86" s="44"/>
    </row>
    <row r="87" spans="1:5" ht="12.75">
      <c r="A87" s="30" t="s">
        <v>159</v>
      </c>
      <c r="B87" s="31">
        <f>+B83-B85</f>
        <v>12250</v>
      </c>
      <c r="C87" s="31">
        <f>+C83-C85</f>
        <v>12545</v>
      </c>
      <c r="D87" s="31">
        <f>+D83-D85</f>
        <v>16839</v>
      </c>
      <c r="E87" s="31">
        <f>+E83-E85</f>
        <v>17</v>
      </c>
    </row>
    <row r="88" spans="1:5" ht="12.75">
      <c r="A88" s="30"/>
      <c r="B88" s="31"/>
      <c r="C88" s="31"/>
      <c r="D88" s="31"/>
      <c r="E88" s="31"/>
    </row>
    <row r="89" spans="1:5" ht="12.75">
      <c r="A89" s="30" t="s">
        <v>160</v>
      </c>
      <c r="B89" s="32">
        <f>+'Do NOT Post'!B97</f>
        <v>345</v>
      </c>
      <c r="C89" s="32">
        <f>+'Do NOT Post'!C97</f>
        <v>-10245</v>
      </c>
      <c r="D89" s="32">
        <f>+'Do NOT Post'!D97</f>
        <v>0</v>
      </c>
      <c r="E89" s="32">
        <f>+'Do NOT Post'!E97</f>
        <v>0</v>
      </c>
    </row>
    <row r="90" spans="1:5" ht="12.75">
      <c r="A90" s="30"/>
      <c r="B90" s="44"/>
      <c r="C90" s="44"/>
      <c r="D90" s="44"/>
      <c r="E90" s="44"/>
    </row>
    <row r="91" spans="1:5" ht="13.5" thickBot="1">
      <c r="A91" s="30" t="s">
        <v>161</v>
      </c>
      <c r="B91" s="45">
        <f>+B87+B89</f>
        <v>12595</v>
      </c>
      <c r="C91" s="45">
        <f>+C87+C89</f>
        <v>2300</v>
      </c>
      <c r="D91" s="45">
        <f>+D87+D89</f>
        <v>16839</v>
      </c>
      <c r="E91" s="45">
        <f>+E87+E89</f>
        <v>17</v>
      </c>
    </row>
    <row r="92" ht="13.5" thickTop="1"/>
  </sheetData>
  <sheetProtection/>
  <printOptions/>
  <pageMargins left="0.7" right="0.7" top="0.75" bottom="0.75" header="0.3" footer="0.3"/>
  <pageSetup horizontalDpi="600" verticalDpi="600" orientation="portrait" r:id="rId1"/>
  <rowBreaks count="2" manualBreakCount="2">
    <brk id="26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66">
      <selection activeCell="B36" sqref="B36"/>
    </sheetView>
  </sheetViews>
  <sheetFormatPr defaultColWidth="9.00390625" defaultRowHeight="15.75"/>
  <cols>
    <col min="1" max="1" width="24.625" style="50" customWidth="1"/>
    <col min="2" max="6" width="10.625" style="51" customWidth="1"/>
    <col min="7" max="16384" width="8.75390625" style="49" customWidth="1"/>
  </cols>
  <sheetData>
    <row r="1" spans="1:6" ht="25.5" customHeight="1">
      <c r="A1" s="46"/>
      <c r="B1" s="47" t="s">
        <v>92</v>
      </c>
      <c r="C1" s="47" t="s">
        <v>162</v>
      </c>
      <c r="D1" s="47" t="s">
        <v>91</v>
      </c>
      <c r="E1" s="47" t="s">
        <v>93</v>
      </c>
      <c r="F1" s="48"/>
    </row>
    <row r="3" spans="1:6" ht="12.75" customHeight="1">
      <c r="A3" s="52" t="s">
        <v>94</v>
      </c>
      <c r="B3" s="53"/>
      <c r="C3" s="53"/>
      <c r="D3" s="53"/>
      <c r="E3" s="53"/>
      <c r="F3" s="53"/>
    </row>
    <row r="4" spans="1:6" ht="12.75" customHeight="1">
      <c r="A4" s="52" t="s">
        <v>95</v>
      </c>
      <c r="B4" s="53"/>
      <c r="C4" s="53"/>
      <c r="D4" s="53"/>
      <c r="E4" s="53"/>
      <c r="F4" s="53"/>
    </row>
    <row r="5" spans="1:6" ht="12.75" customHeight="1">
      <c r="A5" s="52" t="s">
        <v>96</v>
      </c>
      <c r="B5" s="53">
        <v>192638</v>
      </c>
      <c r="C5" s="53">
        <v>210000</v>
      </c>
      <c r="D5" s="53">
        <v>236000</v>
      </c>
      <c r="E5" s="53">
        <v>236000</v>
      </c>
      <c r="F5" s="53"/>
    </row>
    <row r="6" spans="1:6" ht="12.75" customHeight="1">
      <c r="A6" s="52" t="s">
        <v>97</v>
      </c>
      <c r="B6" s="53">
        <v>1108</v>
      </c>
      <c r="C6" s="53">
        <v>1110</v>
      </c>
      <c r="D6" s="53">
        <v>0</v>
      </c>
      <c r="E6" s="53">
        <v>0</v>
      </c>
      <c r="F6" s="53"/>
    </row>
    <row r="7" spans="1:6" ht="12.75" customHeight="1">
      <c r="A7" s="52" t="s">
        <v>98</v>
      </c>
      <c r="B7" s="54">
        <v>3344</v>
      </c>
      <c r="C7" s="54">
        <v>3500</v>
      </c>
      <c r="D7" s="54">
        <v>2500</v>
      </c>
      <c r="E7" s="54">
        <v>3300</v>
      </c>
      <c r="F7" s="53"/>
    </row>
    <row r="8" spans="1:6" ht="12.75" customHeight="1">
      <c r="A8" s="52" t="s">
        <v>99</v>
      </c>
      <c r="B8" s="53">
        <f>SUM(B5:B7)</f>
        <v>197090</v>
      </c>
      <c r="C8" s="53">
        <f>SUM(C5:C7)</f>
        <v>214610</v>
      </c>
      <c r="D8" s="53">
        <f>SUM(D5:D7)</f>
        <v>238500</v>
      </c>
      <c r="E8" s="53">
        <f>SUM(E5:E7)</f>
        <v>239300</v>
      </c>
      <c r="F8" s="53"/>
    </row>
    <row r="9" spans="1:6" ht="12.75" customHeight="1">
      <c r="A9" s="49"/>
      <c r="B9" s="53"/>
      <c r="C9" s="53"/>
      <c r="D9" s="53"/>
      <c r="E9" s="53"/>
      <c r="F9" s="53"/>
    </row>
    <row r="10" spans="1:6" ht="12.75" customHeight="1">
      <c r="A10" s="52" t="s">
        <v>163</v>
      </c>
      <c r="B10" s="53">
        <v>257</v>
      </c>
      <c r="C10" s="53">
        <v>260</v>
      </c>
      <c r="D10" s="53">
        <v>1000</v>
      </c>
      <c r="E10" s="53">
        <v>300</v>
      </c>
      <c r="F10" s="53"/>
    </row>
    <row r="12" spans="1:6" ht="12.75" customHeight="1">
      <c r="A12" s="52" t="s">
        <v>101</v>
      </c>
      <c r="B12" s="53"/>
      <c r="C12" s="53"/>
      <c r="D12" s="53"/>
      <c r="E12" s="53"/>
      <c r="F12" s="53"/>
    </row>
    <row r="13" spans="1:6" ht="12.75" customHeight="1">
      <c r="A13" s="52" t="s">
        <v>102</v>
      </c>
      <c r="B13" s="53">
        <v>111622</v>
      </c>
      <c r="C13" s="53">
        <v>111630</v>
      </c>
      <c r="D13" s="53">
        <v>105015</v>
      </c>
      <c r="E13" s="53">
        <v>123062</v>
      </c>
      <c r="F13" s="53"/>
    </row>
    <row r="14" spans="1:6" ht="12.75" customHeight="1">
      <c r="A14" s="52" t="s">
        <v>103</v>
      </c>
      <c r="B14" s="54">
        <v>6829</v>
      </c>
      <c r="C14" s="54">
        <v>6830</v>
      </c>
      <c r="D14" s="54">
        <v>5960</v>
      </c>
      <c r="E14" s="54">
        <v>5500</v>
      </c>
      <c r="F14" s="53"/>
    </row>
    <row r="15" spans="1:6" ht="12.75" customHeight="1">
      <c r="A15" s="52" t="s">
        <v>104</v>
      </c>
      <c r="B15" s="53">
        <f>SUM(B13:B14)</f>
        <v>118451</v>
      </c>
      <c r="C15" s="53">
        <f>SUM(C13:C14)</f>
        <v>118460</v>
      </c>
      <c r="D15" s="53">
        <f>SUM(D13:D14)</f>
        <v>110975</v>
      </c>
      <c r="E15" s="53">
        <f>SUM(E13:E14)</f>
        <v>128562</v>
      </c>
      <c r="F15" s="53"/>
    </row>
    <row r="16" spans="1:6" ht="12.75" customHeight="1">
      <c r="A16" s="52" t="s">
        <v>105</v>
      </c>
      <c r="B16" s="53"/>
      <c r="C16" s="53"/>
      <c r="D16" s="53"/>
      <c r="E16" s="53"/>
      <c r="F16" s="53"/>
    </row>
    <row r="17" spans="1:6" ht="12.75" customHeight="1">
      <c r="A17" s="52" t="s">
        <v>164</v>
      </c>
      <c r="B17" s="53">
        <v>26192</v>
      </c>
      <c r="C17" s="53">
        <v>52200</v>
      </c>
      <c r="D17" s="53">
        <v>39000</v>
      </c>
      <c r="E17" s="53">
        <v>0</v>
      </c>
      <c r="F17" s="53"/>
    </row>
    <row r="18" spans="1:6" ht="12.75" customHeight="1">
      <c r="A18" s="52" t="s">
        <v>165</v>
      </c>
      <c r="B18" s="53">
        <v>5465</v>
      </c>
      <c r="C18" s="53">
        <v>10800</v>
      </c>
      <c r="D18" s="53">
        <v>18000</v>
      </c>
      <c r="E18" s="53">
        <v>0</v>
      </c>
      <c r="F18" s="53"/>
    </row>
    <row r="19" spans="1:6" ht="12.75" customHeight="1">
      <c r="A19" s="52" t="s">
        <v>166</v>
      </c>
      <c r="B19" s="53">
        <v>903</v>
      </c>
      <c r="C19" s="53">
        <v>1800</v>
      </c>
      <c r="D19" s="53">
        <v>2500</v>
      </c>
      <c r="E19" s="53">
        <v>0</v>
      </c>
      <c r="F19" s="53"/>
    </row>
    <row r="20" spans="1:6" ht="12.75" customHeight="1">
      <c r="A20" s="52" t="s">
        <v>167</v>
      </c>
      <c r="B20" s="53">
        <v>7129</v>
      </c>
      <c r="C20" s="53">
        <v>14250</v>
      </c>
      <c r="D20" s="53">
        <v>19000</v>
      </c>
      <c r="E20" s="53">
        <v>78000</v>
      </c>
      <c r="F20" s="53"/>
    </row>
    <row r="21" spans="1:6" ht="12.75" customHeight="1">
      <c r="A21" s="52" t="s">
        <v>168</v>
      </c>
      <c r="B21" s="54">
        <v>0</v>
      </c>
      <c r="C21" s="54">
        <v>0</v>
      </c>
      <c r="D21" s="54">
        <v>0</v>
      </c>
      <c r="E21" s="54">
        <v>0</v>
      </c>
      <c r="F21" s="53"/>
    </row>
    <row r="22" spans="1:6" ht="12.75" customHeight="1">
      <c r="A22" s="52" t="s">
        <v>169</v>
      </c>
      <c r="B22" s="53">
        <f>SUM(B17:B21)</f>
        <v>39689</v>
      </c>
      <c r="C22" s="53">
        <f>SUM(C17:C21)</f>
        <v>79050</v>
      </c>
      <c r="D22" s="53">
        <f>SUM(D17:D21)</f>
        <v>78500</v>
      </c>
      <c r="E22" s="53">
        <f>SUM(E17:E21)</f>
        <v>78000</v>
      </c>
      <c r="F22" s="53"/>
    </row>
    <row r="23" spans="1:6" ht="12.75" customHeight="1">
      <c r="A23" s="49"/>
      <c r="B23" s="53"/>
      <c r="C23" s="53"/>
      <c r="D23" s="53"/>
      <c r="E23" s="53"/>
      <c r="F23" s="53"/>
    </row>
    <row r="24" spans="1:6" ht="12.75" customHeight="1">
      <c r="A24" s="52" t="s">
        <v>106</v>
      </c>
      <c r="B24" s="53">
        <v>295</v>
      </c>
      <c r="C24" s="53">
        <v>295</v>
      </c>
      <c r="D24" s="53">
        <v>500</v>
      </c>
      <c r="E24" s="53">
        <v>0</v>
      </c>
      <c r="F24" s="53"/>
    </row>
    <row r="26" spans="1:6" ht="12.75" customHeight="1">
      <c r="A26" s="52" t="s">
        <v>107</v>
      </c>
      <c r="B26" s="53">
        <v>60169</v>
      </c>
      <c r="C26" s="53">
        <v>60460</v>
      </c>
      <c r="D26" s="53">
        <v>0</v>
      </c>
      <c r="E26" s="53">
        <v>0</v>
      </c>
      <c r="F26" s="53"/>
    </row>
    <row r="28" spans="1:6" ht="12.75" customHeight="1">
      <c r="A28" s="52" t="s">
        <v>170</v>
      </c>
      <c r="B28" s="53"/>
      <c r="C28" s="53"/>
      <c r="D28" s="53"/>
      <c r="E28" s="53"/>
      <c r="F28" s="53"/>
    </row>
    <row r="29" spans="1:6" ht="12.75" customHeight="1">
      <c r="A29" s="52" t="s">
        <v>171</v>
      </c>
      <c r="B29" s="53">
        <v>2200</v>
      </c>
      <c r="C29" s="53">
        <v>2200</v>
      </c>
      <c r="D29" s="53">
        <v>0</v>
      </c>
      <c r="E29" s="53">
        <v>0</v>
      </c>
      <c r="F29" s="53"/>
    </row>
    <row r="30" spans="1:6" ht="12.75" customHeight="1">
      <c r="A30" s="52" t="s">
        <v>172</v>
      </c>
      <c r="B30" s="54">
        <v>0</v>
      </c>
      <c r="C30" s="54">
        <f>+B30</f>
        <v>0</v>
      </c>
      <c r="D30" s="54">
        <v>0</v>
      </c>
      <c r="E30" s="54">
        <v>0</v>
      </c>
      <c r="F30" s="53"/>
    </row>
    <row r="31" spans="1:6" ht="12.75" customHeight="1">
      <c r="A31" s="52" t="s">
        <v>173</v>
      </c>
      <c r="B31" s="53">
        <f>SUM(B29:B30)</f>
        <v>2200</v>
      </c>
      <c r="C31" s="53">
        <f>SUM(C29:C30)</f>
        <v>2200</v>
      </c>
      <c r="D31" s="53">
        <v>0</v>
      </c>
      <c r="E31" s="53">
        <f>SUM(E29:E30)</f>
        <v>0</v>
      </c>
      <c r="F31" s="53"/>
    </row>
    <row r="32" spans="1:6" ht="12.75" customHeight="1" thickBot="1">
      <c r="A32" s="52" t="s">
        <v>109</v>
      </c>
      <c r="B32" s="55">
        <f>+B8+B10+B15+B22+B24+B26+B31</f>
        <v>418151</v>
      </c>
      <c r="C32" s="55">
        <f>+C8+C10+C15+C22+C24+C26+C31</f>
        <v>475335</v>
      </c>
      <c r="D32" s="55">
        <f>+D8+D10+D15+D22+D24+D26+D31</f>
        <v>429475</v>
      </c>
      <c r="E32" s="55">
        <f>+E8+E10+E15+E22+E24+E26+E31</f>
        <v>446162</v>
      </c>
      <c r="F32" s="53"/>
    </row>
    <row r="33" spans="1:6" ht="15">
      <c r="A33" s="52"/>
      <c r="B33" s="53"/>
      <c r="C33" s="53"/>
      <c r="D33" s="53"/>
      <c r="E33" s="53"/>
      <c r="F33" s="53"/>
    </row>
    <row r="34" spans="1:6" ht="12.75" customHeight="1">
      <c r="A34" s="52" t="s">
        <v>110</v>
      </c>
      <c r="B34" s="53"/>
      <c r="C34" s="53"/>
      <c r="D34" s="53"/>
      <c r="E34" s="53"/>
      <c r="F34" s="53"/>
    </row>
    <row r="35" spans="1:6" ht="12.75" customHeight="1">
      <c r="A35" s="52" t="s">
        <v>111</v>
      </c>
      <c r="B35" s="53"/>
      <c r="C35" s="53"/>
      <c r="D35" s="53"/>
      <c r="E35" s="53"/>
      <c r="F35" s="53"/>
    </row>
    <row r="36" spans="1:6" ht="12.75" customHeight="1">
      <c r="A36" s="52" t="s">
        <v>174</v>
      </c>
      <c r="B36" s="53">
        <v>74417</v>
      </c>
      <c r="C36" s="53">
        <v>83100</v>
      </c>
      <c r="D36" s="53">
        <v>78765</v>
      </c>
      <c r="E36" s="53">
        <v>111900</v>
      </c>
      <c r="F36" s="53"/>
    </row>
    <row r="37" spans="1:6" ht="12.75" customHeight="1">
      <c r="A37" s="52" t="s">
        <v>175</v>
      </c>
      <c r="B37" s="53">
        <v>7650</v>
      </c>
      <c r="C37" s="53">
        <v>9000</v>
      </c>
      <c r="D37" s="53">
        <v>10500</v>
      </c>
      <c r="E37" s="53">
        <v>10500</v>
      </c>
      <c r="F37" s="53"/>
    </row>
    <row r="38" spans="1:6" ht="12.75" customHeight="1">
      <c r="A38" s="52" t="s">
        <v>176</v>
      </c>
      <c r="B38" s="53">
        <v>5858</v>
      </c>
      <c r="C38" s="53">
        <v>6700</v>
      </c>
      <c r="D38" s="53">
        <v>6314</v>
      </c>
      <c r="E38" s="53">
        <v>9185</v>
      </c>
      <c r="F38" s="53"/>
    </row>
    <row r="39" spans="1:6" ht="12.75" customHeight="1">
      <c r="A39" s="52" t="s">
        <v>177</v>
      </c>
      <c r="B39" s="53">
        <v>738</v>
      </c>
      <c r="C39" s="53">
        <v>870</v>
      </c>
      <c r="D39" s="53">
        <v>1011</v>
      </c>
      <c r="E39" s="53">
        <v>1010</v>
      </c>
      <c r="F39" s="53"/>
    </row>
    <row r="40" spans="1:6" ht="12.75" customHeight="1">
      <c r="A40" s="52" t="s">
        <v>114</v>
      </c>
      <c r="B40" s="53">
        <v>92</v>
      </c>
      <c r="C40" s="53">
        <v>100</v>
      </c>
      <c r="D40" s="53">
        <v>0</v>
      </c>
      <c r="E40" s="53">
        <v>0</v>
      </c>
      <c r="F40" s="53"/>
    </row>
    <row r="41" spans="1:6" ht="12.75" customHeight="1">
      <c r="A41" s="52" t="s">
        <v>178</v>
      </c>
      <c r="B41" s="53">
        <v>8094</v>
      </c>
      <c r="C41" s="53">
        <v>8095</v>
      </c>
      <c r="D41" s="53">
        <v>7824</v>
      </c>
      <c r="E41" s="53">
        <v>7090</v>
      </c>
      <c r="F41" s="53"/>
    </row>
    <row r="42" spans="1:6" ht="12.75" customHeight="1">
      <c r="A42" s="52" t="s">
        <v>179</v>
      </c>
      <c r="B42" s="53">
        <v>2739</v>
      </c>
      <c r="C42" s="53">
        <v>2990</v>
      </c>
      <c r="D42" s="53">
        <v>2988</v>
      </c>
      <c r="E42" s="53">
        <v>2300</v>
      </c>
      <c r="F42" s="53"/>
    </row>
    <row r="43" spans="1:6" ht="12.75" customHeight="1">
      <c r="A43" s="52" t="s">
        <v>116</v>
      </c>
      <c r="B43" s="53">
        <v>9082</v>
      </c>
      <c r="C43" s="53">
        <v>9610</v>
      </c>
      <c r="D43" s="53">
        <v>700</v>
      </c>
      <c r="E43" s="53">
        <v>0</v>
      </c>
      <c r="F43" s="53"/>
    </row>
    <row r="44" spans="1:6" ht="12.75" customHeight="1">
      <c r="A44" s="52" t="s">
        <v>117</v>
      </c>
      <c r="B44" s="54">
        <v>0</v>
      </c>
      <c r="C44" s="54">
        <v>0</v>
      </c>
      <c r="D44" s="54">
        <v>1000</v>
      </c>
      <c r="E44" s="54">
        <v>760</v>
      </c>
      <c r="F44" s="53"/>
    </row>
    <row r="45" spans="1:6" ht="12.75" customHeight="1">
      <c r="A45" s="52" t="s">
        <v>118</v>
      </c>
      <c r="B45" s="53">
        <f>SUM(B36:B44)</f>
        <v>108670</v>
      </c>
      <c r="C45" s="53">
        <f>SUM(C36:C44)</f>
        <v>120465</v>
      </c>
      <c r="D45" s="53">
        <f>SUM(D36:D44)</f>
        <v>109102</v>
      </c>
      <c r="E45" s="53">
        <f>SUM(E36:E44)</f>
        <v>142745</v>
      </c>
      <c r="F45" s="53"/>
    </row>
    <row r="46" spans="1:6" ht="12.75" customHeight="1">
      <c r="A46" s="52" t="s">
        <v>119</v>
      </c>
      <c r="B46" s="53"/>
      <c r="C46" s="53"/>
      <c r="D46" s="53"/>
      <c r="E46" s="53"/>
      <c r="F46" s="53"/>
    </row>
    <row r="47" spans="1:6" ht="15">
      <c r="A47" s="52" t="s">
        <v>120</v>
      </c>
      <c r="B47" s="53">
        <v>22759</v>
      </c>
      <c r="C47" s="53">
        <v>25000</v>
      </c>
      <c r="D47" s="53">
        <v>25200</v>
      </c>
      <c r="E47" s="53">
        <v>27700</v>
      </c>
      <c r="F47" s="53"/>
    </row>
    <row r="48" spans="1:6" ht="12.75" customHeight="1">
      <c r="A48" s="52" t="s">
        <v>121</v>
      </c>
      <c r="B48" s="53">
        <v>3800</v>
      </c>
      <c r="C48" s="53">
        <v>3800</v>
      </c>
      <c r="D48" s="53">
        <v>3800</v>
      </c>
      <c r="E48" s="53">
        <v>3900</v>
      </c>
      <c r="F48" s="53"/>
    </row>
    <row r="49" spans="1:6" ht="12.75" customHeight="1">
      <c r="A49" s="52" t="s">
        <v>122</v>
      </c>
      <c r="B49" s="54">
        <v>85</v>
      </c>
      <c r="C49" s="54">
        <v>85</v>
      </c>
      <c r="D49" s="54">
        <v>28000</v>
      </c>
      <c r="E49" s="54">
        <v>950</v>
      </c>
      <c r="F49" s="53"/>
    </row>
    <row r="50" spans="1:6" ht="12.75" customHeight="1">
      <c r="A50" s="52" t="s">
        <v>123</v>
      </c>
      <c r="B50" s="53">
        <f>SUM(B47:B49)</f>
        <v>26644</v>
      </c>
      <c r="C50" s="53">
        <f>SUM(C47:C49)</f>
        <v>28885</v>
      </c>
      <c r="D50" s="53">
        <f>SUM(D47:D49)</f>
        <v>57000</v>
      </c>
      <c r="E50" s="53">
        <f>SUM(E47:E49)</f>
        <v>32550</v>
      </c>
      <c r="F50" s="53"/>
    </row>
    <row r="51" spans="1:6" ht="12.75" customHeight="1">
      <c r="A51" s="52" t="s">
        <v>124</v>
      </c>
      <c r="B51" s="53"/>
      <c r="C51" s="53"/>
      <c r="D51" s="53"/>
      <c r="E51" s="53"/>
      <c r="F51" s="53"/>
    </row>
    <row r="52" spans="1:6" ht="12.75" customHeight="1">
      <c r="A52" s="52" t="s">
        <v>180</v>
      </c>
      <c r="B52" s="53">
        <v>28769</v>
      </c>
      <c r="C52" s="53">
        <v>29000</v>
      </c>
      <c r="D52" s="53">
        <v>3150</v>
      </c>
      <c r="E52" s="53">
        <v>3680</v>
      </c>
      <c r="F52" s="53"/>
    </row>
    <row r="53" spans="1:6" ht="12.75" customHeight="1">
      <c r="A53" s="52" t="s">
        <v>126</v>
      </c>
      <c r="B53" s="53">
        <v>6464</v>
      </c>
      <c r="C53" s="53">
        <v>8000</v>
      </c>
      <c r="D53" s="53">
        <v>8900</v>
      </c>
      <c r="E53" s="53">
        <v>7800</v>
      </c>
      <c r="F53" s="53"/>
    </row>
    <row r="54" spans="1:6" ht="12.75" customHeight="1">
      <c r="A54" s="52" t="s">
        <v>127</v>
      </c>
      <c r="B54" s="53">
        <v>0</v>
      </c>
      <c r="C54" s="53">
        <v>0</v>
      </c>
      <c r="D54" s="53">
        <v>500</v>
      </c>
      <c r="E54" s="53">
        <v>0</v>
      </c>
      <c r="F54" s="53"/>
    </row>
    <row r="55" spans="1:6" ht="12.75" customHeight="1">
      <c r="A55" s="52" t="s">
        <v>128</v>
      </c>
      <c r="B55" s="53">
        <v>541</v>
      </c>
      <c r="C55" s="53">
        <v>700</v>
      </c>
      <c r="D55" s="53">
        <v>750</v>
      </c>
      <c r="E55" s="53">
        <v>250</v>
      </c>
      <c r="F55" s="53"/>
    </row>
    <row r="56" spans="1:6" ht="12.75" customHeight="1">
      <c r="A56" s="52" t="s">
        <v>181</v>
      </c>
      <c r="B56" s="53">
        <v>181</v>
      </c>
      <c r="C56" s="53">
        <v>200</v>
      </c>
      <c r="D56" s="53">
        <v>1000</v>
      </c>
      <c r="E56" s="53">
        <v>300</v>
      </c>
      <c r="F56" s="53"/>
    </row>
    <row r="57" spans="1:6" ht="12.75" customHeight="1">
      <c r="A57" s="52" t="s">
        <v>130</v>
      </c>
      <c r="B57" s="53">
        <v>19120</v>
      </c>
      <c r="C57" s="53">
        <v>19120</v>
      </c>
      <c r="D57" s="53">
        <v>8250</v>
      </c>
      <c r="E57" s="53">
        <v>8250</v>
      </c>
      <c r="F57" s="53"/>
    </row>
    <row r="58" spans="1:6" ht="12.75" customHeight="1">
      <c r="A58" s="52" t="s">
        <v>131</v>
      </c>
      <c r="B58" s="53">
        <v>15800</v>
      </c>
      <c r="C58" s="53">
        <v>15800</v>
      </c>
      <c r="D58" s="53">
        <v>1750</v>
      </c>
      <c r="E58" s="53">
        <v>2000</v>
      </c>
      <c r="F58" s="53"/>
    </row>
    <row r="59" spans="1:6" ht="12.75" customHeight="1">
      <c r="A59" s="52" t="s">
        <v>182</v>
      </c>
      <c r="B59" s="54">
        <v>837</v>
      </c>
      <c r="C59" s="54">
        <v>900</v>
      </c>
      <c r="D59" s="54">
        <v>950</v>
      </c>
      <c r="E59" s="54">
        <v>1670</v>
      </c>
      <c r="F59" s="53"/>
    </row>
    <row r="60" spans="1:6" ht="12.75" customHeight="1">
      <c r="A60" s="52" t="s">
        <v>133</v>
      </c>
      <c r="B60" s="53">
        <f>SUM(B52:B59)</f>
        <v>71712</v>
      </c>
      <c r="C60" s="53">
        <f>SUM(C52:C59)</f>
        <v>73720</v>
      </c>
      <c r="D60" s="53">
        <f>SUM(D52:D59)</f>
        <v>25250</v>
      </c>
      <c r="E60" s="53">
        <f>SUM(E52:E59)</f>
        <v>23950</v>
      </c>
      <c r="F60" s="53"/>
    </row>
    <row r="61" spans="1:6" ht="12.75" customHeight="1">
      <c r="A61" s="52" t="s">
        <v>134</v>
      </c>
      <c r="B61" s="53"/>
      <c r="C61" s="53"/>
      <c r="D61" s="53"/>
      <c r="E61" s="53"/>
      <c r="F61" s="53"/>
    </row>
    <row r="62" spans="1:6" ht="12.75" customHeight="1">
      <c r="A62" s="52" t="s">
        <v>183</v>
      </c>
      <c r="B62" s="53">
        <v>2674</v>
      </c>
      <c r="C62" s="53">
        <v>2900</v>
      </c>
      <c r="D62" s="53">
        <v>3900</v>
      </c>
      <c r="E62" s="53">
        <v>4250</v>
      </c>
      <c r="F62" s="53"/>
    </row>
    <row r="63" spans="1:6" ht="12.75" customHeight="1">
      <c r="A63" s="52" t="s">
        <v>184</v>
      </c>
      <c r="B63" s="53">
        <v>5941</v>
      </c>
      <c r="C63" s="53">
        <v>6200</v>
      </c>
      <c r="D63" s="53">
        <v>7700</v>
      </c>
      <c r="E63" s="53">
        <v>10500</v>
      </c>
      <c r="F63" s="53"/>
    </row>
    <row r="64" spans="1:6" ht="12.75" customHeight="1">
      <c r="A64" s="52" t="s">
        <v>185</v>
      </c>
      <c r="B64" s="53">
        <v>7635</v>
      </c>
      <c r="C64" s="53">
        <v>8500</v>
      </c>
      <c r="D64" s="53">
        <v>10500</v>
      </c>
      <c r="E64" s="53">
        <v>10500</v>
      </c>
      <c r="F64" s="53"/>
    </row>
    <row r="65" spans="1:6" ht="12.75" customHeight="1">
      <c r="A65" s="52" t="s">
        <v>186</v>
      </c>
      <c r="B65" s="53">
        <v>1955</v>
      </c>
      <c r="C65" s="53">
        <v>2400</v>
      </c>
      <c r="D65" s="53">
        <v>2900</v>
      </c>
      <c r="E65" s="53">
        <v>3600</v>
      </c>
      <c r="F65" s="53"/>
    </row>
    <row r="66" spans="1:6" ht="12.75" customHeight="1">
      <c r="A66" s="52" t="s">
        <v>136</v>
      </c>
      <c r="B66" s="53">
        <v>4960</v>
      </c>
      <c r="C66" s="53">
        <v>5300</v>
      </c>
      <c r="D66" s="53">
        <v>5400</v>
      </c>
      <c r="E66" s="53">
        <v>3600</v>
      </c>
      <c r="F66" s="53"/>
    </row>
    <row r="67" spans="1:6" ht="12.75" customHeight="1">
      <c r="A67" s="52" t="s">
        <v>187</v>
      </c>
      <c r="B67" s="53">
        <v>12391</v>
      </c>
      <c r="C67" s="53">
        <v>14000</v>
      </c>
      <c r="D67" s="53">
        <v>14400</v>
      </c>
      <c r="E67" s="53">
        <v>19880</v>
      </c>
      <c r="F67" s="53"/>
    </row>
    <row r="68" spans="1:6" ht="12.75" customHeight="1">
      <c r="A68" s="52" t="s">
        <v>188</v>
      </c>
      <c r="B68" s="53">
        <v>735</v>
      </c>
      <c r="C68" s="53">
        <v>800</v>
      </c>
      <c r="D68" s="53">
        <v>10750</v>
      </c>
      <c r="E68" s="53">
        <v>1200</v>
      </c>
      <c r="F68" s="53"/>
    </row>
    <row r="69" spans="1:6" ht="12.75" customHeight="1">
      <c r="A69" s="52" t="s">
        <v>138</v>
      </c>
      <c r="B69" s="53">
        <v>47180</v>
      </c>
      <c r="C69" s="53">
        <v>50000</v>
      </c>
      <c r="D69" s="53">
        <v>33000</v>
      </c>
      <c r="E69" s="53">
        <v>33000</v>
      </c>
      <c r="F69" s="53"/>
    </row>
    <row r="70" spans="1:6" ht="12.75" customHeight="1">
      <c r="A70" s="52" t="s">
        <v>139</v>
      </c>
      <c r="B70" s="53">
        <v>8145</v>
      </c>
      <c r="C70" s="53">
        <v>9000</v>
      </c>
      <c r="D70" s="53">
        <v>15000</v>
      </c>
      <c r="E70" s="53">
        <v>15000</v>
      </c>
      <c r="F70" s="53"/>
    </row>
    <row r="71" spans="1:6" ht="12.75" customHeight="1">
      <c r="A71" s="52" t="s">
        <v>140</v>
      </c>
      <c r="B71" s="53">
        <v>12748</v>
      </c>
      <c r="C71" s="53">
        <v>14000</v>
      </c>
      <c r="D71" s="53">
        <v>16995</v>
      </c>
      <c r="E71" s="53">
        <v>14000</v>
      </c>
      <c r="F71" s="53"/>
    </row>
    <row r="72" spans="1:6" ht="12.75" customHeight="1">
      <c r="A72" s="52" t="s">
        <v>141</v>
      </c>
      <c r="B72" s="53">
        <f>1375+340</f>
        <v>1715</v>
      </c>
      <c r="C72" s="53">
        <f>1500+350</f>
        <v>1850</v>
      </c>
      <c r="D72" s="53">
        <v>5750</v>
      </c>
      <c r="E72" s="53">
        <v>3750</v>
      </c>
      <c r="F72" s="53"/>
    </row>
    <row r="73" spans="1:6" ht="12.75" customHeight="1">
      <c r="A73" s="52" t="s">
        <v>189</v>
      </c>
      <c r="B73" s="54">
        <v>15197</v>
      </c>
      <c r="C73" s="54">
        <v>15200</v>
      </c>
      <c r="D73" s="54">
        <v>0</v>
      </c>
      <c r="E73" s="54">
        <v>29000</v>
      </c>
      <c r="F73" s="53"/>
    </row>
    <row r="74" spans="1:6" ht="12.75" customHeight="1">
      <c r="A74" s="52" t="s">
        <v>142</v>
      </c>
      <c r="B74" s="53">
        <f>SUM(B62:B73)</f>
        <v>121276</v>
      </c>
      <c r="C74" s="53">
        <f>SUM(C62:C73)</f>
        <v>130150</v>
      </c>
      <c r="D74" s="53">
        <f>SUM(D62:D73)</f>
        <v>126295</v>
      </c>
      <c r="E74" s="53">
        <f>SUM(E62:E73)</f>
        <v>148280</v>
      </c>
      <c r="F74" s="53"/>
    </row>
    <row r="75" spans="1:6" ht="12.75" customHeight="1">
      <c r="A75" s="52" t="s">
        <v>143</v>
      </c>
      <c r="B75" s="53"/>
      <c r="C75" s="53"/>
      <c r="D75" s="53"/>
      <c r="E75" s="53"/>
      <c r="F75" s="53"/>
    </row>
    <row r="76" spans="1:6" ht="12.75" customHeight="1">
      <c r="A76" s="52" t="s">
        <v>144</v>
      </c>
      <c r="B76" s="53">
        <v>1241</v>
      </c>
      <c r="C76" s="53">
        <v>1350</v>
      </c>
      <c r="D76" s="53">
        <v>1000</v>
      </c>
      <c r="E76" s="53">
        <v>1200</v>
      </c>
      <c r="F76" s="53"/>
    </row>
    <row r="77" spans="1:6" ht="12.75" customHeight="1">
      <c r="A77" s="52" t="s">
        <v>145</v>
      </c>
      <c r="B77" s="53">
        <v>2182</v>
      </c>
      <c r="C77" s="53">
        <v>2200</v>
      </c>
      <c r="D77" s="53">
        <v>2300</v>
      </c>
      <c r="E77" s="53">
        <v>1600</v>
      </c>
      <c r="F77" s="53"/>
    </row>
    <row r="78" spans="1:6" ht="12.75" customHeight="1">
      <c r="A78" s="52" t="s">
        <v>146</v>
      </c>
      <c r="B78" s="53">
        <v>1673</v>
      </c>
      <c r="C78" s="53">
        <v>2250</v>
      </c>
      <c r="D78" s="53">
        <v>3760</v>
      </c>
      <c r="E78" s="53">
        <v>1800</v>
      </c>
      <c r="F78" s="53"/>
    </row>
    <row r="79" spans="1:6" ht="12.75" customHeight="1">
      <c r="A79" s="52" t="s">
        <v>147</v>
      </c>
      <c r="B79" s="53">
        <v>4693</v>
      </c>
      <c r="C79" s="53">
        <v>5000</v>
      </c>
      <c r="D79" s="53">
        <v>6450</v>
      </c>
      <c r="E79" s="53">
        <v>4000</v>
      </c>
      <c r="F79" s="53"/>
    </row>
    <row r="80" spans="1:6" ht="12.75" customHeight="1">
      <c r="A80" s="52" t="s">
        <v>148</v>
      </c>
      <c r="B80" s="54">
        <v>2775</v>
      </c>
      <c r="C80" s="54">
        <v>3000</v>
      </c>
      <c r="D80" s="54">
        <v>500</v>
      </c>
      <c r="E80" s="54">
        <v>500</v>
      </c>
      <c r="F80" s="53"/>
    </row>
    <row r="81" spans="1:6" ht="12.75" customHeight="1">
      <c r="A81" s="52" t="s">
        <v>149</v>
      </c>
      <c r="B81" s="53">
        <f>SUM(B76:B80)</f>
        <v>12564</v>
      </c>
      <c r="C81" s="53">
        <f>SUM(C76:C80)</f>
        <v>13800</v>
      </c>
      <c r="D81" s="53">
        <f>SUM(D76:D80)</f>
        <v>14010</v>
      </c>
      <c r="E81" s="53">
        <f>SUM(E76:E80)</f>
        <v>9100</v>
      </c>
      <c r="F81" s="53"/>
    </row>
    <row r="82" spans="1:6" ht="12.75" customHeight="1">
      <c r="A82" s="52" t="s">
        <v>150</v>
      </c>
      <c r="B82" s="53"/>
      <c r="C82" s="53"/>
      <c r="D82" s="53"/>
      <c r="E82" s="53"/>
      <c r="F82" s="53"/>
    </row>
    <row r="83" spans="1:6" ht="12.75" customHeight="1">
      <c r="A83" s="52" t="s">
        <v>151</v>
      </c>
      <c r="B83" s="53">
        <v>1933</v>
      </c>
      <c r="C83" s="53">
        <v>2400</v>
      </c>
      <c r="D83" s="53">
        <v>2400</v>
      </c>
      <c r="E83" s="53">
        <v>2400</v>
      </c>
      <c r="F83" s="53"/>
    </row>
    <row r="84" spans="1:6" ht="12.75" customHeight="1">
      <c r="A84" s="52" t="s">
        <v>152</v>
      </c>
      <c r="B84" s="53">
        <v>61740</v>
      </c>
      <c r="C84" s="53">
        <v>61740</v>
      </c>
      <c r="D84" s="53">
        <v>59740</v>
      </c>
      <c r="E84" s="53">
        <f>450+57870</f>
        <v>58320</v>
      </c>
      <c r="F84" s="53"/>
    </row>
    <row r="85" spans="1:6" ht="12.75" customHeight="1">
      <c r="A85" s="52" t="s">
        <v>153</v>
      </c>
      <c r="B85" s="53">
        <v>1333</v>
      </c>
      <c r="C85" s="53">
        <v>1600</v>
      </c>
      <c r="D85" s="53">
        <v>2000</v>
      </c>
      <c r="E85" s="53">
        <v>1800</v>
      </c>
      <c r="F85" s="53"/>
    </row>
    <row r="86" spans="1:6" ht="12.75" customHeight="1">
      <c r="A86" s="52" t="s">
        <v>154</v>
      </c>
      <c r="B86" s="54">
        <v>29</v>
      </c>
      <c r="C86" s="54">
        <v>30</v>
      </c>
      <c r="D86" s="54">
        <v>0</v>
      </c>
      <c r="E86" s="54">
        <v>0</v>
      </c>
      <c r="F86" s="53"/>
    </row>
    <row r="87" spans="1:6" ht="12.75" customHeight="1">
      <c r="A87" s="52" t="s">
        <v>155</v>
      </c>
      <c r="B87" s="54">
        <f>SUM(B83:B86)</f>
        <v>65035</v>
      </c>
      <c r="C87" s="54">
        <f>SUM(C83:C86)</f>
        <v>65770</v>
      </c>
      <c r="D87" s="54">
        <f>SUM(D83:D86)</f>
        <v>64140</v>
      </c>
      <c r="E87" s="54">
        <f>SUM(E83:E86)</f>
        <v>62520</v>
      </c>
      <c r="F87" s="53"/>
    </row>
    <row r="88" spans="1:6" ht="12.75" customHeight="1">
      <c r="A88" s="52" t="s">
        <v>156</v>
      </c>
      <c r="B88" s="54">
        <f>+B45+B50+B60+B74+B81+B87</f>
        <v>405901</v>
      </c>
      <c r="C88" s="54">
        <f>+C45+C50+C60+C74+C81+C87</f>
        <v>432790</v>
      </c>
      <c r="D88" s="54">
        <f>+D45+D50+D60+D74+D81+D87</f>
        <v>395797</v>
      </c>
      <c r="E88" s="54">
        <f>+E45+E50+E60+E74+E81+E87</f>
        <v>419145</v>
      </c>
      <c r="F88" s="53"/>
    </row>
    <row r="89" spans="1:6" ht="15">
      <c r="A89" s="52"/>
      <c r="B89" s="53"/>
      <c r="C89" s="53"/>
      <c r="D89" s="53"/>
      <c r="E89" s="53"/>
      <c r="F89" s="53"/>
    </row>
    <row r="90" spans="1:6" ht="12.75" customHeight="1">
      <c r="A90" s="52" t="s">
        <v>157</v>
      </c>
      <c r="B90" s="53">
        <f>+B32-B88</f>
        <v>12250</v>
      </c>
      <c r="C90" s="53">
        <f>+C32-C88</f>
        <v>42545</v>
      </c>
      <c r="D90" s="53">
        <f>+D32-D88</f>
        <v>33678</v>
      </c>
      <c r="E90" s="53">
        <f>+E32-E88</f>
        <v>27017</v>
      </c>
      <c r="F90" s="53"/>
    </row>
    <row r="91" spans="1:6" ht="15">
      <c r="A91" s="52"/>
      <c r="B91" s="53"/>
      <c r="C91" s="53"/>
      <c r="D91" s="53"/>
      <c r="E91" s="53"/>
      <c r="F91" s="53"/>
    </row>
    <row r="92" spans="1:6" ht="12.75" customHeight="1">
      <c r="A92" s="52" t="s">
        <v>158</v>
      </c>
      <c r="B92" s="54">
        <v>0</v>
      </c>
      <c r="C92" s="54">
        <v>30000</v>
      </c>
      <c r="D92" s="54">
        <v>16839</v>
      </c>
      <c r="E92" s="54">
        <v>27000</v>
      </c>
      <c r="F92" s="53"/>
    </row>
    <row r="94" spans="1:6" ht="15">
      <c r="A94" s="52"/>
      <c r="B94" s="53"/>
      <c r="C94" s="53"/>
      <c r="D94" s="53"/>
      <c r="E94" s="53"/>
      <c r="F94" s="53"/>
    </row>
    <row r="95" spans="1:6" ht="12.75" customHeight="1">
      <c r="A95" s="52" t="s">
        <v>190</v>
      </c>
      <c r="B95" s="53">
        <f>+B90-B92</f>
        <v>12250</v>
      </c>
      <c r="C95" s="53">
        <f>+C90-C92</f>
        <v>12545</v>
      </c>
      <c r="D95" s="53">
        <f>+D90-D92</f>
        <v>16839</v>
      </c>
      <c r="E95" s="53">
        <f>+E90-E92</f>
        <v>17</v>
      </c>
      <c r="F95" s="53"/>
    </row>
    <row r="96" spans="1:6" ht="15">
      <c r="A96" s="52"/>
      <c r="B96" s="53"/>
      <c r="C96" s="53"/>
      <c r="D96" s="53"/>
      <c r="E96" s="53"/>
      <c r="F96" s="53"/>
    </row>
    <row r="97" spans="1:6" ht="12.75" customHeight="1">
      <c r="A97" s="52" t="s">
        <v>160</v>
      </c>
      <c r="B97" s="54">
        <v>345</v>
      </c>
      <c r="C97" s="54">
        <v>-10245</v>
      </c>
      <c r="D97" s="54">
        <v>0</v>
      </c>
      <c r="E97" s="54">
        <v>0</v>
      </c>
      <c r="F97" s="53"/>
    </row>
    <row r="98" spans="1:6" ht="15">
      <c r="A98" s="52"/>
      <c r="B98" s="53"/>
      <c r="C98" s="53"/>
      <c r="D98" s="53"/>
      <c r="E98" s="53"/>
      <c r="F98" s="53"/>
    </row>
    <row r="99" spans="1:6" ht="15">
      <c r="A99" s="52" t="s">
        <v>161</v>
      </c>
      <c r="B99" s="53">
        <f>+B95+B97</f>
        <v>12595</v>
      </c>
      <c r="C99" s="53">
        <f>+C95+C97</f>
        <v>2300</v>
      </c>
      <c r="D99" s="53">
        <f>+D95+D97</f>
        <v>16839</v>
      </c>
      <c r="E99" s="53">
        <f>+E95+E97</f>
        <v>17</v>
      </c>
      <c r="F99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E Wilner</dc:creator>
  <cp:keywords/>
  <dc:description/>
  <cp:lastModifiedBy>Owner</cp:lastModifiedBy>
  <cp:lastPrinted>2012-06-07T21:42:45Z</cp:lastPrinted>
  <dcterms:created xsi:type="dcterms:W3CDTF">2012-05-08T16:44:54Z</dcterms:created>
  <dcterms:modified xsi:type="dcterms:W3CDTF">2012-12-26T17:24:38Z</dcterms:modified>
  <cp:category/>
  <cp:version/>
  <cp:contentType/>
  <cp:contentStatus/>
</cp:coreProperties>
</file>