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48" windowWidth="20256" windowHeight="11760" activeTab="0"/>
  </bookViews>
  <sheets>
    <sheet name="FY 14 draft budget" sheetId="1" r:id="rId1"/>
    <sheet name="Sheet1" sheetId="2" r:id="rId2"/>
  </sheets>
  <definedNames>
    <definedName name="_xlnm.Print_Titles" localSheetId="0">'FY 14 draft budget'!$1:$1</definedName>
    <definedName name="Z_2ECBCD57_6B64_5746_A8FC_7EE34143BAAF_.wvu.Cols" localSheetId="0" hidden="1">'FY 14 draft budget'!$B:$B</definedName>
    <definedName name="Z_2ECBCD57_6B64_5746_A8FC_7EE34143BAAF_.wvu.Cols" localSheetId="1" hidden="1">'Sheet1'!$B:$B</definedName>
    <definedName name="Z_2ECBCD57_6B64_5746_A8FC_7EE34143BAAF_.wvu.PrintTitles" localSheetId="0" hidden="1">'FY 14 draft budget'!$1:$1</definedName>
    <definedName name="Z_32E67172_2D26_4AB3_91A3_3603F6723041_.wvu.Cols" localSheetId="0" hidden="1">'FY 14 draft budget'!$B:$B</definedName>
    <definedName name="Z_32E67172_2D26_4AB3_91A3_3603F6723041_.wvu.Cols" localSheetId="1" hidden="1">'Sheet1'!$B:$B</definedName>
    <definedName name="Z_32E67172_2D26_4AB3_91A3_3603F6723041_.wvu.PrintTitles" localSheetId="0" hidden="1">'FY 14 draft budget'!$1:$1</definedName>
    <definedName name="Z_9385840D_3AB2_4D73_8F6C_0E15A35A107B_.wvu.Cols" localSheetId="0" hidden="1">'FY 14 draft budget'!$B:$B</definedName>
    <definedName name="Z_9385840D_3AB2_4D73_8F6C_0E15A35A107B_.wvu.Cols" localSheetId="1" hidden="1">'Sheet1'!$B:$B</definedName>
    <definedName name="Z_9385840D_3AB2_4D73_8F6C_0E15A35A107B_.wvu.PrintTitles" localSheetId="0" hidden="1">'FY 14 draft budget'!$1:$1</definedName>
  </definedNames>
  <calcPr fullCalcOnLoad="1"/>
</workbook>
</file>

<file path=xl/sharedStrings.xml><?xml version="1.0" encoding="utf-8"?>
<sst xmlns="http://schemas.openxmlformats.org/spreadsheetml/2006/main" count="371" uniqueCount="234">
  <si>
    <t>Revenue</t>
  </si>
  <si>
    <t xml:space="preserve">   Donations</t>
  </si>
  <si>
    <t xml:space="preserve">            Contribution - Identified</t>
  </si>
  <si>
    <t xml:space="preserve">            Contributions - In Kind</t>
  </si>
  <si>
    <t xml:space="preserve">            Contributions - Other</t>
  </si>
  <si>
    <t xml:space="preserve">         Total Donations</t>
  </si>
  <si>
    <t xml:space="preserve">   Sales</t>
  </si>
  <si>
    <t xml:space="preserve">            Literature Gifts</t>
  </si>
  <si>
    <t xml:space="preserve">            Sales - Other</t>
  </si>
  <si>
    <t xml:space="preserve">         Total Sales</t>
  </si>
  <si>
    <t xml:space="preserve">   Building Revenue</t>
  </si>
  <si>
    <t xml:space="preserve">            Space Use - Regular</t>
  </si>
  <si>
    <t xml:space="preserve">            Space Use - Occasional</t>
  </si>
  <si>
    <t xml:space="preserve">         Total Building Revenue</t>
  </si>
  <si>
    <t xml:space="preserve">   Investment Income</t>
  </si>
  <si>
    <t xml:space="preserve">            Ross Income</t>
  </si>
  <si>
    <t xml:space="preserve">            Murray Income</t>
  </si>
  <si>
    <t xml:space="preserve">            Small Bequest Income</t>
  </si>
  <si>
    <t xml:space="preserve">            Other Investment Income</t>
  </si>
  <si>
    <t xml:space="preserve">            Gain/Loss on Investment</t>
  </si>
  <si>
    <t xml:space="preserve">         Total Investment Income</t>
  </si>
  <si>
    <t xml:space="preserve">   Miscellaneous Income</t>
  </si>
  <si>
    <t xml:space="preserve">   Restricted &amp; Designated Funds</t>
  </si>
  <si>
    <t xml:space="preserve">            Designated Funds Used</t>
  </si>
  <si>
    <t xml:space="preserve">            Restricted Funds Used</t>
  </si>
  <si>
    <t xml:space="preserve">         Total Restricted &amp; Designated Funds</t>
  </si>
  <si>
    <t xml:space="preserve">      Total Revenue</t>
  </si>
  <si>
    <t>Expense</t>
  </si>
  <si>
    <t xml:space="preserve">   Personnel Costs</t>
  </si>
  <si>
    <t xml:space="preserve">            Wages (Non Childcare)</t>
  </si>
  <si>
    <t xml:space="preserve">            Childcare Wages</t>
  </si>
  <si>
    <t xml:space="preserve">            Payroll Tax Expense (Non Child Care)</t>
  </si>
  <si>
    <t xml:space="preserve">            Friendly Presence Costs</t>
  </si>
  <si>
    <t xml:space="preserve">            Childcare PR Tax Exp</t>
  </si>
  <si>
    <t xml:space="preserve">            Employee Benefits</t>
  </si>
  <si>
    <t xml:space="preserve">            Retirement Expense</t>
  </si>
  <si>
    <t xml:space="preserve">            Office Assistance</t>
  </si>
  <si>
    <t xml:space="preserve">            Seminar &amp; Similar Expenses</t>
  </si>
  <si>
    <t xml:space="preserve">         Total Personnel Costs</t>
  </si>
  <si>
    <t xml:space="preserve">   Consultants</t>
  </si>
  <si>
    <t xml:space="preserve">            Bookkeeping</t>
  </si>
  <si>
    <t xml:space="preserve">            Audit &amp; Legal Costs</t>
  </si>
  <si>
    <t>5000</t>
  </si>
  <si>
    <t>5008</t>
  </si>
  <si>
    <t>5009</t>
  </si>
  <si>
    <t>5200</t>
  </si>
  <si>
    <t>5209</t>
  </si>
  <si>
    <t>5100</t>
  </si>
  <si>
    <t>5150</t>
  </si>
  <si>
    <t>5510</t>
  </si>
  <si>
    <t>5520</t>
  </si>
  <si>
    <t>5530</t>
  </si>
  <si>
    <t>5590</t>
  </si>
  <si>
    <t>5900</t>
  </si>
  <si>
    <t>5909</t>
  </si>
  <si>
    <t>5991</t>
  </si>
  <si>
    <t>5992</t>
  </si>
  <si>
    <t>5001</t>
  </si>
  <si>
    <t>6000</t>
  </si>
  <si>
    <t>6005</t>
  </si>
  <si>
    <t>6010</t>
  </si>
  <si>
    <t>6011</t>
  </si>
  <si>
    <t>6015</t>
  </si>
  <si>
    <t>6020</t>
  </si>
  <si>
    <t>6025</t>
  </si>
  <si>
    <t>6050</t>
  </si>
  <si>
    <t>6085</t>
  </si>
  <si>
    <t>6100</t>
  </si>
  <si>
    <t>6105</t>
  </si>
  <si>
    <t>FY 13 Approved Budget</t>
  </si>
  <si>
    <t>Actual FY 13 to date</t>
  </si>
  <si>
    <t>FY 14 Draft Budget</t>
  </si>
  <si>
    <t xml:space="preserve">            Consultants - Other</t>
  </si>
  <si>
    <t xml:space="preserve">         Total Consultants</t>
  </si>
  <si>
    <t xml:space="preserve">   Program Costs</t>
  </si>
  <si>
    <t xml:space="preserve">            Project Supplies</t>
  </si>
  <si>
    <t xml:space="preserve">            Food Costs</t>
  </si>
  <si>
    <t xml:space="preserve">            Other Project Costs</t>
  </si>
  <si>
    <t xml:space="preserve">            Purchases for Resale</t>
  </si>
  <si>
    <t xml:space="preserve">            Donations &amp; Grants</t>
  </si>
  <si>
    <t xml:space="preserve">            Scholarship Awards</t>
  </si>
  <si>
    <t xml:space="preserve">            Dues &amp; Subscriptions &amp; Books</t>
  </si>
  <si>
    <t xml:space="preserve">         Total Program Costs</t>
  </si>
  <si>
    <t xml:space="preserve">   Site Costs</t>
  </si>
  <si>
    <t xml:space="preserve">            Telephone</t>
  </si>
  <si>
    <t xml:space="preserve">            Gas</t>
  </si>
  <si>
    <t xml:space="preserve">            Electric</t>
  </si>
  <si>
    <t xml:space="preserve">            Water &amp; Sewer Expense</t>
  </si>
  <si>
    <t xml:space="preserve">            Trash &amp; Recycle</t>
  </si>
  <si>
    <t xml:space="preserve">            Custodial Service</t>
  </si>
  <si>
    <t xml:space="preserve">            Custodial Supplies</t>
  </si>
  <si>
    <t xml:space="preserve">            Building Maintenance &amp; Repairs</t>
  </si>
  <si>
    <t xml:space="preserve">            Ground Maintenance</t>
  </si>
  <si>
    <t xml:space="preserve">            Insurance - Property &amp; Liability</t>
  </si>
  <si>
    <t xml:space="preserve">            Property Tax</t>
  </si>
  <si>
    <t xml:space="preserve">            Building &amp; Grounds - Other Costs</t>
  </si>
  <si>
    <t xml:space="preserve">            Furnishings Costs</t>
  </si>
  <si>
    <t xml:space="preserve">         Total Site Costs</t>
  </si>
  <si>
    <t xml:space="preserve">   Office Expenses</t>
  </si>
  <si>
    <t xml:space="preserve">            Office Supplies</t>
  </si>
  <si>
    <t xml:space="preserve">            Postage</t>
  </si>
  <si>
    <t xml:space="preserve">            Printing &amp; Copying</t>
  </si>
  <si>
    <t xml:space="preserve">            Computer Expense</t>
  </si>
  <si>
    <t xml:space="preserve">            Equipment Costs</t>
  </si>
  <si>
    <t xml:space="preserve">         Total Office Expenses</t>
  </si>
  <si>
    <t xml:space="preserve">   Other Expenses</t>
  </si>
  <si>
    <t xml:space="preserve">            Other Payroll Costs</t>
  </si>
  <si>
    <t xml:space="preserve">            Apportionment Expense</t>
  </si>
  <si>
    <t xml:space="preserve">            Bank Fees</t>
  </si>
  <si>
    <t xml:space="preserve">            Miscellaneous Expense</t>
  </si>
  <si>
    <t xml:space="preserve">         Total Other Expenses</t>
  </si>
  <si>
    <t xml:space="preserve">      Total Expense</t>
  </si>
  <si>
    <t>Net Before Depreciation &amp; Transfers</t>
  </si>
  <si>
    <t>Depreciation &amp; Transfers to Reserve</t>
  </si>
  <si>
    <t>Net Revenue After Depreciation &amp; Transfers</t>
  </si>
  <si>
    <t>Unrealized Gains</t>
  </si>
  <si>
    <t>Net Revenue After Unrealized Revenue</t>
  </si>
  <si>
    <t>6119</t>
  </si>
  <si>
    <t>6700</t>
  </si>
  <si>
    <t>6703</t>
  </si>
  <si>
    <t>6709</t>
  </si>
  <si>
    <t>6750</t>
  </si>
  <si>
    <t>6800</t>
  </si>
  <si>
    <t>6805</t>
  </si>
  <si>
    <t>6807</t>
  </si>
  <si>
    <t>6200</t>
  </si>
  <si>
    <t>6210</t>
  </si>
  <si>
    <t>6220</t>
  </si>
  <si>
    <t>6230</t>
  </si>
  <si>
    <t>6240</t>
  </si>
  <si>
    <t>6250</t>
  </si>
  <si>
    <t>6255</t>
  </si>
  <si>
    <t>6300</t>
  </si>
  <si>
    <t>6310</t>
  </si>
  <si>
    <t>6350</t>
  </si>
  <si>
    <t>6375</t>
  </si>
  <si>
    <t>6390</t>
  </si>
  <si>
    <t>6650</t>
  </si>
  <si>
    <t>6400</t>
  </si>
  <si>
    <t>6410</t>
  </si>
  <si>
    <t>6420</t>
  </si>
  <si>
    <t>6500</t>
  </si>
  <si>
    <t>6600</t>
  </si>
  <si>
    <t>6090</t>
  </si>
  <si>
    <t>6150</t>
  </si>
  <si>
    <t>6900</t>
  </si>
  <si>
    <t>6905</t>
  </si>
  <si>
    <t>FY 13 Projected Actual @ Yr End</t>
  </si>
  <si>
    <t xml:space="preserve">   Memorial Gifts</t>
  </si>
  <si>
    <t>FY 14 Draft Budget@ 3/19/13</t>
  </si>
  <si>
    <t xml:space="preserve">Changed per Property email &amp; EH </t>
  </si>
  <si>
    <t>Actual computed per salaries</t>
  </si>
  <si>
    <t>Reduced per Property &amp; EH</t>
  </si>
  <si>
    <t>7 mos now projected for new position</t>
  </si>
  <si>
    <t>Per Property salary- incl vacation</t>
  </si>
  <si>
    <t>Shoebox added</t>
  </si>
  <si>
    <t>Coffee added</t>
  </si>
  <si>
    <t>Shoebox, Simpson, Zimbabwe, &amp; Walcott Foster added</t>
  </si>
  <si>
    <t>Reduced 4 orgs to $2K ea; added Zimbabwe</t>
  </si>
  <si>
    <t>Added Simpson &amp; Walcott Foster</t>
  </si>
  <si>
    <t>Per Property Ctee</t>
  </si>
  <si>
    <t>Per EH removed Property Ctee excess "Admin"</t>
  </si>
  <si>
    <t>Based on estimated actual</t>
  </si>
  <si>
    <t>Building Reserve Fund usage assumed to end</t>
  </si>
  <si>
    <t>No budget impact; donated goods added as expense</t>
  </si>
  <si>
    <t>Included in designated funds used</t>
  </si>
  <si>
    <t>This fund has been completely used up</t>
  </si>
  <si>
    <t xml:space="preserve">Assumes reduced Property Mgr position </t>
  </si>
  <si>
    <t>Includes increased child care for older children</t>
  </si>
  <si>
    <t>Includes PR taxes</t>
  </si>
  <si>
    <t xml:space="preserve">Assumes Ken ends 12/31 &amp; Debby continues </t>
  </si>
  <si>
    <t>office = $760 &amp; R/E = $1000</t>
  </si>
  <si>
    <t>Audit year</t>
  </si>
  <si>
    <t>$8,000 to orgs, $50 Council of Churches, $250 Swarthmore &amp; $1,000 Personal Aid from restricted funds</t>
  </si>
  <si>
    <t>FY 14 Draft Budget @ 4/20/13</t>
  </si>
  <si>
    <t>Reducted per Property Committee</t>
  </si>
  <si>
    <t>Increased per Property Committee</t>
  </si>
  <si>
    <t>Admin Secy &amp; new Prop Mgr benefits</t>
  </si>
  <si>
    <t>Shoebox included</t>
  </si>
  <si>
    <t xml:space="preserve">            Wages </t>
  </si>
  <si>
    <t xml:space="preserve">            Payroll Tax Expense </t>
  </si>
  <si>
    <t xml:space="preserve">            First Day School PR Tax Exp</t>
  </si>
  <si>
    <t xml:space="preserve">            First Day School Wages</t>
  </si>
  <si>
    <t>FY 14 Budget</t>
  </si>
  <si>
    <t>Actual FY 14 to date</t>
  </si>
  <si>
    <t>FY 14 Projected Yr End</t>
  </si>
  <si>
    <t>FY 15 Draft Budget</t>
  </si>
  <si>
    <t xml:space="preserve">    Literature Gifts</t>
  </si>
  <si>
    <t>Shoebox, Simpson, Zimbabwe, &amp; Walcott Foster</t>
  </si>
  <si>
    <t>Admin Secy &amp; Prop Mgr benefits</t>
  </si>
  <si>
    <t>Coverage for Admin Secy</t>
  </si>
  <si>
    <t>Training for office &amp; R/E staff</t>
  </si>
  <si>
    <t>Estimated based on actual</t>
  </si>
  <si>
    <t>Committee expense</t>
  </si>
  <si>
    <t>Office "book shop"</t>
  </si>
  <si>
    <t>Office &amp; Library subscriptions</t>
  </si>
  <si>
    <t>F&amp;S estimate</t>
  </si>
  <si>
    <t>Payroll processing</t>
  </si>
  <si>
    <t>Estmated - not yet known</t>
  </si>
  <si>
    <t>Increase Property Manager to full time</t>
  </si>
  <si>
    <t>FY15 is review only - FY14 was full audit</t>
  </si>
  <si>
    <t>Items in this category were provided by Property Committee</t>
  </si>
  <si>
    <t>Increased substantially to appropriately service whole property</t>
  </si>
  <si>
    <t xml:space="preserve">            BYM support (apportionment)</t>
  </si>
  <si>
    <t>Net Income less Expense</t>
  </si>
  <si>
    <t>*Friends Committee on National Legislation,Baltimore Yearly Meeting Camping Program</t>
  </si>
  <si>
    <t>American Friends Service Committee – DC  and William Penn House</t>
  </si>
  <si>
    <t>Transfer to Property Reserve Fund</t>
  </si>
  <si>
    <t>Transfer to Capital Campaign Fund</t>
  </si>
  <si>
    <t>Reduction in assessment of property by D.C.</t>
  </si>
  <si>
    <t>Notes</t>
  </si>
  <si>
    <t>Hunger &amp; Homelessnes + Hospitality mostly</t>
  </si>
  <si>
    <t>Committee expenses</t>
  </si>
  <si>
    <t>$2,000 to each of four organizations* + Pers Aid &amp; Peace funds used</t>
  </si>
  <si>
    <t>Mostly Simpson + R/E, Walcott Foster</t>
  </si>
  <si>
    <t xml:space="preserve">            Rental Income + Pass Throughs</t>
  </si>
  <si>
    <t xml:space="preserve">            Bank &amp; Credit Card Fees</t>
  </si>
  <si>
    <t>Estimated credit card processing cost + Safety Deposit box cost</t>
  </si>
  <si>
    <t xml:space="preserve">            Event Rental - Occasional Use</t>
  </si>
  <si>
    <t xml:space="preserve">      Total Expenses</t>
  </si>
  <si>
    <t>Based on estimated actual less 5% vacancy reserve</t>
  </si>
  <si>
    <t>Property's projected amt less 5% vacancy reserve</t>
  </si>
  <si>
    <t xml:space="preserve">            Dues, Subscriptions, Books, Etc</t>
  </si>
  <si>
    <t>Property reserve for expensed costs not expected to continue</t>
  </si>
  <si>
    <t>Spring Catoctin retreat expected</t>
  </si>
  <si>
    <t>Audit was last year - review only</t>
  </si>
  <si>
    <t>Signifcant reduction in Shoebox funding is expected due to World Bank policy changes related to fund raising there.</t>
  </si>
  <si>
    <t>Increase due to F&amp;S plan for additional newsletter mailing</t>
  </si>
  <si>
    <t>Significant changes in custodial and offsetting savings in taxes expected</t>
  </si>
  <si>
    <t>Based on estimated actual as of March</t>
  </si>
  <si>
    <t>Significant increases are due to full time Prop Mgr, increased child care for older children, adequate vacation coverage for Debby and increased training</t>
  </si>
  <si>
    <t>Expenses</t>
  </si>
  <si>
    <t xml:space="preserve"> Total Expense</t>
  </si>
  <si>
    <t>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</si>
</sst>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0_);[Red]\(#,##0.000\)"/>
  </numFmts>
  <fonts count="27"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8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2"/>
      <color indexed="8"/>
      <name val="Times New Roman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0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0" fontId="15" fillId="0" borderId="0" xfId="0" applyNumberFormat="1" applyFont="1" applyAlignment="1">
      <alignment horizontal="left" wrapText="1"/>
    </xf>
    <xf numFmtId="40" fontId="16" fillId="0" borderId="0" xfId="0" applyNumberFormat="1" applyFont="1" applyAlignment="1">
      <alignment horizontal="left" wrapText="1"/>
    </xf>
    <xf numFmtId="40" fontId="0" fillId="0" borderId="0" xfId="0" applyNumberFormat="1" applyFont="1" applyAlignment="1">
      <alignment horizontal="left" wrapText="1"/>
    </xf>
    <xf numFmtId="38" fontId="16" fillId="0" borderId="10" xfId="0" applyNumberFormat="1" applyFont="1" applyBorder="1" applyAlignment="1">
      <alignment horizontal="center" wrapText="1"/>
    </xf>
    <xf numFmtId="38" fontId="15" fillId="0" borderId="0" xfId="0" applyNumberFormat="1" applyFont="1" applyAlignment="1">
      <alignment horizontal="right" vertical="top" wrapText="1"/>
    </xf>
    <xf numFmtId="38" fontId="15" fillId="0" borderId="10" xfId="0" applyNumberFormat="1" applyFont="1" applyBorder="1" applyAlignment="1">
      <alignment horizontal="right" vertical="top" wrapText="1"/>
    </xf>
    <xf numFmtId="38" fontId="15" fillId="0" borderId="0" xfId="0" applyNumberFormat="1" applyFont="1" applyBorder="1" applyAlignment="1">
      <alignment horizontal="right" vertical="top" wrapText="1"/>
    </xf>
    <xf numFmtId="38" fontId="15" fillId="0" borderId="11" xfId="0" applyNumberFormat="1" applyFont="1" applyBorder="1" applyAlignment="1">
      <alignment horizontal="right" vertical="top" wrapText="1"/>
    </xf>
    <xf numFmtId="38" fontId="0" fillId="0" borderId="0" xfId="0" applyNumberFormat="1" applyAlignment="1">
      <alignment horizontal="right" wrapText="1"/>
    </xf>
    <xf numFmtId="38" fontId="15" fillId="8" borderId="0" xfId="0" applyNumberFormat="1" applyFont="1" applyFill="1" applyAlignment="1">
      <alignment horizontal="right" vertical="top" wrapText="1"/>
    </xf>
    <xf numFmtId="38" fontId="15" fillId="8" borderId="10" xfId="0" applyNumberFormat="1" applyFont="1" applyFill="1" applyBorder="1" applyAlignment="1">
      <alignment horizontal="right" vertical="top" wrapText="1"/>
    </xf>
    <xf numFmtId="40" fontId="18" fillId="0" borderId="0" xfId="0" applyNumberFormat="1" applyFont="1" applyAlignment="1">
      <alignment horizontal="left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vertical="top"/>
    </xf>
    <xf numFmtId="38" fontId="20" fillId="0" borderId="0" xfId="0" applyNumberFormat="1" applyFont="1" applyAlignment="1">
      <alignment horizontal="right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 vertical="center" indent="6"/>
    </xf>
    <xf numFmtId="40" fontId="17" fillId="0" borderId="10" xfId="0" applyNumberFormat="1" applyFont="1" applyBorder="1" applyAlignment="1">
      <alignment horizontal="left" wrapText="1"/>
    </xf>
    <xf numFmtId="9" fontId="22" fillId="0" borderId="0" xfId="0" applyNumberFormat="1" applyFont="1" applyAlignment="1">
      <alignment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38" fontId="19" fillId="0" borderId="0" xfId="0" applyNumberFormat="1" applyFont="1" applyAlignment="1">
      <alignment horizontal="right" vertical="top" wrapText="1"/>
    </xf>
    <xf numFmtId="40" fontId="17" fillId="0" borderId="0" xfId="0" applyNumberFormat="1" applyFont="1" applyAlignment="1">
      <alignment horizontal="left" wrapText="1"/>
    </xf>
    <xf numFmtId="0" fontId="21" fillId="0" borderId="0" xfId="0" applyFont="1" applyAlignment="1">
      <alignment/>
    </xf>
    <xf numFmtId="164" fontId="19" fillId="0" borderId="10" xfId="0" applyNumberFormat="1" applyFont="1" applyBorder="1" applyAlignment="1">
      <alignment horizontal="center" wrapText="1"/>
    </xf>
    <xf numFmtId="164" fontId="20" fillId="0" borderId="0" xfId="0" applyNumberFormat="1" applyFont="1" applyAlignment="1">
      <alignment horizontal="right" vertical="top" wrapText="1"/>
    </xf>
    <xf numFmtId="164" fontId="20" fillId="0" borderId="10" xfId="0" applyNumberFormat="1" applyFont="1" applyBorder="1" applyAlignment="1">
      <alignment horizontal="right" vertical="top" wrapText="1"/>
    </xf>
    <xf numFmtId="164" fontId="19" fillId="0" borderId="0" xfId="0" applyNumberFormat="1" applyFont="1" applyAlignment="1">
      <alignment horizontal="right" vertical="top" wrapText="1"/>
    </xf>
    <xf numFmtId="164" fontId="20" fillId="0" borderId="0" xfId="0" applyNumberFormat="1" applyFont="1" applyBorder="1" applyAlignment="1">
      <alignment horizontal="right" vertical="top" wrapText="1"/>
    </xf>
    <xf numFmtId="164" fontId="22" fillId="0" borderId="0" xfId="0" applyNumberFormat="1" applyFont="1" applyAlignment="1">
      <alignment horizontal="right" wrapText="1"/>
    </xf>
    <xf numFmtId="164" fontId="19" fillId="0" borderId="10" xfId="0" applyNumberFormat="1" applyFont="1" applyBorder="1" applyAlignment="1">
      <alignment horizontal="right" vertical="top" wrapText="1"/>
    </xf>
    <xf numFmtId="164" fontId="19" fillId="0" borderId="0" xfId="0" applyNumberFormat="1" applyFont="1" applyBorder="1" applyAlignment="1">
      <alignment horizontal="right" vertical="top" wrapText="1"/>
    </xf>
    <xf numFmtId="164" fontId="22" fillId="0" borderId="0" xfId="0" applyNumberFormat="1" applyFont="1" applyAlignment="1">
      <alignment/>
    </xf>
    <xf numFmtId="164" fontId="22" fillId="0" borderId="12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40" fontId="18" fillId="0" borderId="10" xfId="0" applyNumberFormat="1" applyFont="1" applyBorder="1" applyAlignment="1">
      <alignment horizontal="left" wrapText="1"/>
    </xf>
    <xf numFmtId="165" fontId="18" fillId="0" borderId="0" xfId="0" applyNumberFormat="1" applyFont="1" applyAlignment="1">
      <alignment horizontal="left" wrapText="1"/>
    </xf>
    <xf numFmtId="0" fontId="18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view="pageLayout" zoomScale="150" zoomScaleNormal="150" zoomScaleSheetLayoutView="100" zoomScalePageLayoutView="150" workbookViewId="0" topLeftCell="A43">
      <selection activeCell="C6" sqref="C6"/>
    </sheetView>
  </sheetViews>
  <sheetFormatPr defaultColWidth="13.33203125" defaultRowHeight="10.5"/>
  <cols>
    <col min="1" max="1" width="43.33203125" style="23" bestFit="1" customWidth="1"/>
    <col min="2" max="2" width="13.33203125" style="23" hidden="1" customWidth="1"/>
    <col min="3" max="5" width="13.83203125" style="38" bestFit="1" customWidth="1"/>
    <col min="6" max="6" width="14" style="38" customWidth="1"/>
    <col min="7" max="7" width="1.66796875" style="38" customWidth="1"/>
    <col min="8" max="8" width="71.16015625" style="16" customWidth="1"/>
    <col min="9" max="9" width="14.5" style="41" bestFit="1" customWidth="1"/>
    <col min="10" max="10" width="34.5" style="16" customWidth="1"/>
    <col min="11" max="16384" width="13.33203125" style="22" customWidth="1"/>
  </cols>
  <sheetData>
    <row r="1" spans="1:10" s="19" customFormat="1" ht="39">
      <c r="A1" s="18"/>
      <c r="B1" s="18"/>
      <c r="C1" s="33" t="s">
        <v>183</v>
      </c>
      <c r="D1" s="33" t="s">
        <v>184</v>
      </c>
      <c r="E1" s="33" t="s">
        <v>185</v>
      </c>
      <c r="F1" s="33" t="s">
        <v>186</v>
      </c>
      <c r="G1" s="33"/>
      <c r="H1" s="25" t="s">
        <v>210</v>
      </c>
      <c r="I1" s="41" t="s">
        <v>233</v>
      </c>
      <c r="J1" s="16"/>
    </row>
    <row r="2" spans="1:9" ht="12.75" customHeight="1">
      <c r="A2" s="29" t="s">
        <v>0</v>
      </c>
      <c r="B2" s="20"/>
      <c r="C2" s="34"/>
      <c r="D2" s="34"/>
      <c r="E2" s="34"/>
      <c r="F2" s="34"/>
      <c r="G2" s="34"/>
      <c r="I2" s="42"/>
    </row>
    <row r="3" spans="1:7" ht="12.75" customHeight="1">
      <c r="A3" s="20" t="s">
        <v>1</v>
      </c>
      <c r="B3" s="20"/>
      <c r="C3" s="34"/>
      <c r="D3" s="34"/>
      <c r="E3" s="34"/>
      <c r="F3" s="34"/>
      <c r="G3" s="34"/>
    </row>
    <row r="4" spans="1:8" ht="12.75" customHeight="1">
      <c r="A4" s="20" t="s">
        <v>2</v>
      </c>
      <c r="B4" s="20" t="s">
        <v>42</v>
      </c>
      <c r="C4" s="34">
        <v>210000</v>
      </c>
      <c r="D4" s="34">
        <v>162667</v>
      </c>
      <c r="E4" s="34">
        <v>200000</v>
      </c>
      <c r="F4" s="34">
        <v>205000</v>
      </c>
      <c r="G4" s="34"/>
      <c r="H4" s="16" t="s">
        <v>162</v>
      </c>
    </row>
    <row r="5" spans="1:8" ht="12.75" customHeight="1">
      <c r="A5" s="20" t="s">
        <v>3</v>
      </c>
      <c r="B5" s="20" t="s">
        <v>43</v>
      </c>
      <c r="C5" s="34">
        <v>0</v>
      </c>
      <c r="D5" s="34">
        <v>937</v>
      </c>
      <c r="E5" s="34">
        <v>1000</v>
      </c>
      <c r="F5" s="34">
        <v>0</v>
      </c>
      <c r="G5" s="34"/>
      <c r="H5" s="16" t="s">
        <v>164</v>
      </c>
    </row>
    <row r="6" spans="1:8" ht="12.75" customHeight="1">
      <c r="A6" s="20" t="s">
        <v>4</v>
      </c>
      <c r="B6" s="20" t="s">
        <v>44</v>
      </c>
      <c r="C6" s="35">
        <v>3000</v>
      </c>
      <c r="D6" s="35">
        <v>3477</v>
      </c>
      <c r="E6" s="35">
        <v>4000</v>
      </c>
      <c r="F6" s="35">
        <v>3500</v>
      </c>
      <c r="G6" s="37"/>
      <c r="H6" s="44" t="s">
        <v>229</v>
      </c>
    </row>
    <row r="7" spans="1:10" s="32" customFormat="1" ht="12.75" customHeight="1">
      <c r="A7" s="27" t="s">
        <v>5</v>
      </c>
      <c r="B7" s="27"/>
      <c r="C7" s="36">
        <f>SUM(C4:C6)</f>
        <v>213000</v>
      </c>
      <c r="D7" s="36">
        <f>SUM(D4:D6)</f>
        <v>167081</v>
      </c>
      <c r="E7" s="36">
        <f>SUM(E4:E6)</f>
        <v>205000</v>
      </c>
      <c r="F7" s="36">
        <f>SUM(F4:F6)</f>
        <v>208500</v>
      </c>
      <c r="G7" s="36"/>
      <c r="H7" s="31"/>
      <c r="I7" s="43"/>
      <c r="J7" s="31"/>
    </row>
    <row r="8" spans="1:8" ht="12.75" customHeight="1">
      <c r="A8" s="20" t="s">
        <v>187</v>
      </c>
      <c r="B8" s="20" t="s">
        <v>45</v>
      </c>
      <c r="C8" s="34">
        <v>500</v>
      </c>
      <c r="D8" s="34">
        <v>298</v>
      </c>
      <c r="E8" s="34">
        <v>300</v>
      </c>
      <c r="F8" s="34">
        <v>400</v>
      </c>
      <c r="G8" s="34"/>
      <c r="H8" s="16" t="s">
        <v>162</v>
      </c>
    </row>
    <row r="9" spans="1:7" ht="12.75" customHeight="1">
      <c r="A9" s="20" t="s">
        <v>10</v>
      </c>
      <c r="B9" s="20"/>
      <c r="C9" s="34"/>
      <c r="D9" s="34"/>
      <c r="E9" s="34"/>
      <c r="F9" s="34"/>
      <c r="G9" s="34"/>
    </row>
    <row r="10" spans="1:8" ht="12.75" customHeight="1">
      <c r="A10" s="20" t="s">
        <v>215</v>
      </c>
      <c r="B10" s="20" t="s">
        <v>47</v>
      </c>
      <c r="C10" s="34">
        <v>125944</v>
      </c>
      <c r="D10" s="34">
        <f>87381+339</f>
        <v>87720</v>
      </c>
      <c r="E10" s="34">
        <v>105225</v>
      </c>
      <c r="F10" s="34">
        <f>116106+1356</f>
        <v>117462</v>
      </c>
      <c r="G10" s="34"/>
      <c r="H10" s="16" t="s">
        <v>221</v>
      </c>
    </row>
    <row r="11" spans="1:8" ht="12.75" customHeight="1">
      <c r="A11" s="20" t="s">
        <v>218</v>
      </c>
      <c r="B11" s="20" t="s">
        <v>48</v>
      </c>
      <c r="C11" s="35">
        <v>12000</v>
      </c>
      <c r="D11" s="35">
        <v>66394</v>
      </c>
      <c r="E11" s="35">
        <v>70000</v>
      </c>
      <c r="F11" s="35">
        <v>40000</v>
      </c>
      <c r="G11" s="37"/>
      <c r="H11" s="44" t="s">
        <v>220</v>
      </c>
    </row>
    <row r="12" spans="1:10" s="32" customFormat="1" ht="12.75" customHeight="1">
      <c r="A12" s="27" t="s">
        <v>13</v>
      </c>
      <c r="B12" s="27"/>
      <c r="C12" s="36">
        <f>SUM(C10:C11)</f>
        <v>137944</v>
      </c>
      <c r="D12" s="36">
        <f>SUM(D10:D11)</f>
        <v>154114</v>
      </c>
      <c r="E12" s="36">
        <f>SUM(E10:E11)</f>
        <v>175225</v>
      </c>
      <c r="F12" s="36">
        <f>SUM(F10:F11)</f>
        <v>157462</v>
      </c>
      <c r="G12" s="36"/>
      <c r="H12" s="31"/>
      <c r="I12" s="43"/>
      <c r="J12" s="31"/>
    </row>
    <row r="13" spans="1:7" ht="12.75" customHeight="1">
      <c r="A13" s="20" t="s">
        <v>14</v>
      </c>
      <c r="B13" s="20"/>
      <c r="C13" s="34"/>
      <c r="D13" s="34"/>
      <c r="E13" s="34"/>
      <c r="F13" s="34"/>
      <c r="G13" s="34"/>
    </row>
    <row r="14" spans="1:7" ht="12.75" customHeight="1">
      <c r="A14" s="20" t="s">
        <v>15</v>
      </c>
      <c r="B14" s="20" t="s">
        <v>49</v>
      </c>
      <c r="C14" s="34">
        <v>52000</v>
      </c>
      <c r="D14" s="34">
        <v>25365</v>
      </c>
      <c r="E14" s="34">
        <v>50730</v>
      </c>
      <c r="F14" s="34">
        <v>55860</v>
      </c>
      <c r="G14" s="34"/>
    </row>
    <row r="15" spans="1:7" ht="12.75" customHeight="1">
      <c r="A15" s="20" t="s">
        <v>16</v>
      </c>
      <c r="B15" s="20" t="s">
        <v>50</v>
      </c>
      <c r="C15" s="34">
        <v>10000</v>
      </c>
      <c r="D15" s="34">
        <v>5035</v>
      </c>
      <c r="E15" s="34">
        <v>10070</v>
      </c>
      <c r="F15" s="34">
        <v>11110</v>
      </c>
      <c r="G15" s="34"/>
    </row>
    <row r="16" spans="1:7" ht="12.75" customHeight="1">
      <c r="A16" s="20" t="s">
        <v>18</v>
      </c>
      <c r="B16" s="20" t="s">
        <v>52</v>
      </c>
      <c r="C16" s="34">
        <v>14100</v>
      </c>
      <c r="D16" s="34">
        <v>7378</v>
      </c>
      <c r="E16" s="34">
        <v>14756</v>
      </c>
      <c r="F16" s="34">
        <v>15530</v>
      </c>
      <c r="G16" s="34"/>
    </row>
    <row r="17" spans="1:8" ht="12.75" customHeight="1">
      <c r="A17" s="20" t="s">
        <v>19</v>
      </c>
      <c r="B17" s="20" t="s">
        <v>53</v>
      </c>
      <c r="C17" s="35">
        <v>0</v>
      </c>
      <c r="D17" s="35">
        <v>-90</v>
      </c>
      <c r="E17" s="35">
        <v>-90</v>
      </c>
      <c r="F17" s="35">
        <v>0</v>
      </c>
      <c r="G17" s="37"/>
      <c r="H17" s="44"/>
    </row>
    <row r="18" spans="1:11" s="32" customFormat="1" ht="12.75" customHeight="1">
      <c r="A18" s="27" t="s">
        <v>20</v>
      </c>
      <c r="B18" s="27"/>
      <c r="C18" s="36">
        <f>SUM(C14:C17)</f>
        <v>76100</v>
      </c>
      <c r="D18" s="36">
        <f>SUM(D14:D17)</f>
        <v>37688</v>
      </c>
      <c r="E18" s="36">
        <f>SUM(E14:E17)</f>
        <v>75466</v>
      </c>
      <c r="F18" s="36">
        <f>SUM(F14:F17)</f>
        <v>82500</v>
      </c>
      <c r="G18" s="36"/>
      <c r="H18" s="31"/>
      <c r="I18" s="43"/>
      <c r="J18" s="31"/>
      <c r="K18" s="30"/>
    </row>
    <row r="19" spans="1:11" ht="12.75" customHeight="1">
      <c r="A19" s="20"/>
      <c r="B19" s="20"/>
      <c r="C19" s="34"/>
      <c r="D19" s="34"/>
      <c r="E19" s="34"/>
      <c r="F19" s="34"/>
      <c r="G19" s="34"/>
      <c r="K19" s="21"/>
    </row>
    <row r="20" spans="1:11" ht="12.75" customHeight="1">
      <c r="A20" s="20" t="s">
        <v>21</v>
      </c>
      <c r="B20" s="20" t="s">
        <v>54</v>
      </c>
      <c r="C20" s="37">
        <v>0</v>
      </c>
      <c r="D20" s="37">
        <v>305</v>
      </c>
      <c r="E20" s="37">
        <v>305</v>
      </c>
      <c r="F20" s="37">
        <v>600</v>
      </c>
      <c r="G20" s="37"/>
      <c r="H20" s="16" t="s">
        <v>224</v>
      </c>
      <c r="K20" s="21"/>
    </row>
    <row r="21" spans="1:11" ht="12.75" customHeight="1">
      <c r="A21" s="20" t="s">
        <v>22</v>
      </c>
      <c r="B21" s="20"/>
      <c r="C21" s="34"/>
      <c r="D21" s="34"/>
      <c r="E21" s="34"/>
      <c r="F21" s="34"/>
      <c r="G21" s="34"/>
      <c r="K21" s="21"/>
    </row>
    <row r="22" spans="1:11" ht="12.75">
      <c r="A22" s="20" t="s">
        <v>23</v>
      </c>
      <c r="B22" s="20" t="s">
        <v>55</v>
      </c>
      <c r="C22" s="34">
        <v>300</v>
      </c>
      <c r="D22" s="34">
        <v>3775</v>
      </c>
      <c r="E22" s="34">
        <v>5000</v>
      </c>
      <c r="F22" s="34">
        <v>0</v>
      </c>
      <c r="G22" s="34"/>
      <c r="H22" s="16" t="s">
        <v>223</v>
      </c>
      <c r="K22" s="21"/>
    </row>
    <row r="23" spans="1:11" ht="12.75" customHeight="1">
      <c r="A23" s="20" t="s">
        <v>24</v>
      </c>
      <c r="B23" s="20" t="s">
        <v>56</v>
      </c>
      <c r="C23" s="35">
        <v>42500</v>
      </c>
      <c r="D23" s="35">
        <v>37868</v>
      </c>
      <c r="E23" s="35">
        <v>40000</v>
      </c>
      <c r="F23" s="35">
        <v>25800</v>
      </c>
      <c r="G23" s="37"/>
      <c r="H23" s="46" t="s">
        <v>188</v>
      </c>
      <c r="K23" s="21"/>
    </row>
    <row r="24" spans="1:11" s="32" customFormat="1" ht="12.75" customHeight="1">
      <c r="A24" s="27" t="s">
        <v>25</v>
      </c>
      <c r="B24" s="27"/>
      <c r="C24" s="36">
        <f>SUM(C21:C23)</f>
        <v>42800</v>
      </c>
      <c r="D24" s="36">
        <f>SUM(D21:D23)</f>
        <v>41643</v>
      </c>
      <c r="E24" s="36">
        <f>SUM(E21:E23)</f>
        <v>45000</v>
      </c>
      <c r="F24" s="36">
        <f>SUM(F21:F23)</f>
        <v>25800</v>
      </c>
      <c r="G24" s="36"/>
      <c r="H24" s="31"/>
      <c r="I24" s="43"/>
      <c r="J24" s="31"/>
      <c r="K24" s="30"/>
    </row>
    <row r="25" spans="1:11" ht="12.75" customHeight="1">
      <c r="A25" s="20" t="s">
        <v>148</v>
      </c>
      <c r="B25" s="20" t="s">
        <v>57</v>
      </c>
      <c r="C25" s="35">
        <v>0</v>
      </c>
      <c r="D25" s="35">
        <v>2423</v>
      </c>
      <c r="E25" s="35">
        <v>2423</v>
      </c>
      <c r="F25" s="35">
        <v>0</v>
      </c>
      <c r="G25" s="37"/>
      <c r="K25" s="21"/>
    </row>
    <row r="26" spans="1:11" s="32" customFormat="1" ht="15.75" customHeight="1">
      <c r="A26" s="29" t="s">
        <v>26</v>
      </c>
      <c r="B26" s="27"/>
      <c r="C26" s="39">
        <f>+C7+C8+C12+C18+C20+C24+C25</f>
        <v>470344</v>
      </c>
      <c r="D26" s="39">
        <f>+D7+D8+D12+D18+D20+D24+D25</f>
        <v>403552</v>
      </c>
      <c r="E26" s="39">
        <f>+E7+E8+E12+E18+E20+E24+E25</f>
        <v>503719</v>
      </c>
      <c r="F26" s="39">
        <f>+F7+F8+F12+F18+F20+F24+F25</f>
        <v>475262</v>
      </c>
      <c r="G26" s="40"/>
      <c r="H26" s="31"/>
      <c r="I26" s="43"/>
      <c r="J26" s="31"/>
      <c r="K26" s="30"/>
    </row>
    <row r="27" spans="1:7" ht="12.75">
      <c r="A27" s="20" t="s">
        <v>219</v>
      </c>
      <c r="B27" s="20"/>
      <c r="C27" s="34"/>
      <c r="D27" s="34"/>
      <c r="E27" s="34"/>
      <c r="F27" s="34"/>
      <c r="G27" s="34"/>
    </row>
    <row r="28" spans="1:7" ht="15.75" customHeight="1">
      <c r="A28" s="29" t="s">
        <v>231</v>
      </c>
      <c r="B28" s="20"/>
      <c r="C28" s="34"/>
      <c r="D28" s="34"/>
      <c r="E28" s="34"/>
      <c r="F28" s="34"/>
      <c r="G28" s="34"/>
    </row>
    <row r="29" spans="1:7" ht="12.75" customHeight="1">
      <c r="A29" s="20" t="s">
        <v>28</v>
      </c>
      <c r="B29" s="20"/>
      <c r="C29" s="34"/>
      <c r="D29" s="34"/>
      <c r="E29" s="34"/>
      <c r="F29" s="34"/>
      <c r="G29" s="34"/>
    </row>
    <row r="30" spans="1:8" ht="12.75">
      <c r="A30" s="20" t="s">
        <v>179</v>
      </c>
      <c r="B30" s="20" t="s">
        <v>58</v>
      </c>
      <c r="C30" s="34">
        <v>90040</v>
      </c>
      <c r="D30" s="34">
        <v>85686</v>
      </c>
      <c r="E30" s="34">
        <v>103417</v>
      </c>
      <c r="F30" s="34">
        <v>121680</v>
      </c>
      <c r="G30" s="34"/>
      <c r="H30" s="45" t="s">
        <v>199</v>
      </c>
    </row>
    <row r="31" spans="1:8" ht="12.75" customHeight="1">
      <c r="A31" s="20" t="s">
        <v>182</v>
      </c>
      <c r="B31" s="20" t="s">
        <v>59</v>
      </c>
      <c r="C31" s="34">
        <v>13000</v>
      </c>
      <c r="D31" s="34">
        <v>7815</v>
      </c>
      <c r="E31" s="34">
        <v>9892</v>
      </c>
      <c r="F31" s="34">
        <v>13086</v>
      </c>
      <c r="G31" s="34"/>
      <c r="H31" s="16" t="s">
        <v>168</v>
      </c>
    </row>
    <row r="32" spans="1:8" ht="12.75" customHeight="1">
      <c r="A32" s="20" t="s">
        <v>180</v>
      </c>
      <c r="B32" s="20" t="s">
        <v>60</v>
      </c>
      <c r="C32" s="34">
        <v>7743</v>
      </c>
      <c r="D32" s="34">
        <v>6608</v>
      </c>
      <c r="E32" s="34">
        <v>8020</v>
      </c>
      <c r="F32" s="34">
        <v>9766</v>
      </c>
      <c r="G32" s="34"/>
      <c r="H32" s="17" t="s">
        <v>151</v>
      </c>
    </row>
    <row r="33" spans="1:8" ht="12.75" customHeight="1">
      <c r="A33" s="20" t="s">
        <v>32</v>
      </c>
      <c r="B33" s="20" t="s">
        <v>61</v>
      </c>
      <c r="C33" s="34">
        <v>1100</v>
      </c>
      <c r="D33" s="34">
        <v>5089</v>
      </c>
      <c r="E33" s="34">
        <v>4670</v>
      </c>
      <c r="F33" s="34">
        <v>5000</v>
      </c>
      <c r="G33" s="34"/>
      <c r="H33" s="16" t="s">
        <v>169</v>
      </c>
    </row>
    <row r="34" spans="1:8" ht="12.75" customHeight="1">
      <c r="A34" s="20" t="s">
        <v>181</v>
      </c>
      <c r="B34" s="20" t="s">
        <v>62</v>
      </c>
      <c r="C34" s="34">
        <v>1203</v>
      </c>
      <c r="D34" s="34">
        <v>754</v>
      </c>
      <c r="E34" s="34">
        <v>950</v>
      </c>
      <c r="F34" s="34">
        <v>1212</v>
      </c>
      <c r="G34" s="34"/>
      <c r="H34" s="17" t="s">
        <v>151</v>
      </c>
    </row>
    <row r="35" spans="1:8" ht="12.75" customHeight="1">
      <c r="A35" s="20" t="s">
        <v>34</v>
      </c>
      <c r="B35" s="20" t="s">
        <v>63</v>
      </c>
      <c r="C35" s="34">
        <v>8053</v>
      </c>
      <c r="D35" s="34">
        <v>4702</v>
      </c>
      <c r="E35" s="34">
        <v>5136</v>
      </c>
      <c r="F35" s="34">
        <v>5112</v>
      </c>
      <c r="G35" s="34"/>
      <c r="H35" s="16" t="s">
        <v>189</v>
      </c>
    </row>
    <row r="36" spans="1:8" ht="12.75" customHeight="1">
      <c r="A36" s="20" t="s">
        <v>35</v>
      </c>
      <c r="B36" s="20" t="s">
        <v>64</v>
      </c>
      <c r="C36" s="34">
        <v>2353</v>
      </c>
      <c r="D36" s="34">
        <v>2844</v>
      </c>
      <c r="E36" s="34">
        <v>3283</v>
      </c>
      <c r="F36" s="34">
        <v>5304</v>
      </c>
      <c r="G36" s="34"/>
      <c r="H36" s="16" t="s">
        <v>189</v>
      </c>
    </row>
    <row r="37" spans="1:8" ht="12.75" customHeight="1">
      <c r="A37" s="20" t="s">
        <v>36</v>
      </c>
      <c r="B37" s="20" t="s">
        <v>65</v>
      </c>
      <c r="C37" s="34">
        <v>2812</v>
      </c>
      <c r="D37" s="34">
        <v>1742</v>
      </c>
      <c r="E37" s="34">
        <v>1310</v>
      </c>
      <c r="F37" s="34">
        <v>3173</v>
      </c>
      <c r="G37" s="34"/>
      <c r="H37" s="16" t="s">
        <v>190</v>
      </c>
    </row>
    <row r="38" spans="1:8" ht="12.75" customHeight="1">
      <c r="A38" s="20" t="s">
        <v>37</v>
      </c>
      <c r="B38" s="20" t="s">
        <v>66</v>
      </c>
      <c r="C38" s="35">
        <v>1760</v>
      </c>
      <c r="D38" s="35">
        <v>55</v>
      </c>
      <c r="E38" s="35">
        <v>55</v>
      </c>
      <c r="F38" s="35">
        <v>2017</v>
      </c>
      <c r="G38" s="37"/>
      <c r="H38" s="44" t="s">
        <v>191</v>
      </c>
    </row>
    <row r="39" spans="1:9" ht="26.25" customHeight="1">
      <c r="A39" s="27" t="s">
        <v>38</v>
      </c>
      <c r="B39" s="20"/>
      <c r="C39" s="36">
        <f>SUM(C30:C38)</f>
        <v>128064</v>
      </c>
      <c r="D39" s="36">
        <f>SUM(D30:D38)</f>
        <v>115295</v>
      </c>
      <c r="E39" s="36">
        <f>SUM(E30:E38)</f>
        <v>136733</v>
      </c>
      <c r="F39" s="36">
        <f>SUM(F30:F38)</f>
        <v>166350</v>
      </c>
      <c r="G39" s="36"/>
      <c r="H39" s="16" t="s">
        <v>230</v>
      </c>
      <c r="I39" s="41">
        <f>F39-C39</f>
        <v>38286</v>
      </c>
    </row>
    <row r="40" spans="1:7" ht="12.75" customHeight="1">
      <c r="A40" s="20" t="s">
        <v>39</v>
      </c>
      <c r="B40" s="20"/>
      <c r="C40" s="34"/>
      <c r="D40" s="34"/>
      <c r="E40" s="34"/>
      <c r="F40" s="34"/>
      <c r="G40" s="34"/>
    </row>
    <row r="41" spans="1:8" ht="12.75" customHeight="1">
      <c r="A41" s="20" t="s">
        <v>40</v>
      </c>
      <c r="B41" s="20" t="s">
        <v>67</v>
      </c>
      <c r="C41" s="34">
        <v>29000</v>
      </c>
      <c r="D41" s="34">
        <v>17517</v>
      </c>
      <c r="E41" s="34">
        <v>24500</v>
      </c>
      <c r="F41" s="34">
        <v>27600</v>
      </c>
      <c r="G41" s="34"/>
      <c r="H41" s="16" t="s">
        <v>192</v>
      </c>
    </row>
    <row r="42" spans="1:8" ht="12.75">
      <c r="A42" s="20" t="s">
        <v>41</v>
      </c>
      <c r="B42" s="20" t="s">
        <v>68</v>
      </c>
      <c r="C42" s="34">
        <v>7500</v>
      </c>
      <c r="D42" s="34">
        <v>11207</v>
      </c>
      <c r="E42" s="34">
        <v>11207</v>
      </c>
      <c r="F42" s="34">
        <v>5300</v>
      </c>
      <c r="G42" s="34"/>
      <c r="H42" s="16" t="s">
        <v>200</v>
      </c>
    </row>
    <row r="43" spans="1:8" ht="12.75" customHeight="1">
      <c r="A43" s="20" t="s">
        <v>72</v>
      </c>
      <c r="B43" s="20" t="s">
        <v>117</v>
      </c>
      <c r="C43" s="35">
        <v>2100</v>
      </c>
      <c r="D43" s="35">
        <v>2850</v>
      </c>
      <c r="E43" s="35">
        <v>3200</v>
      </c>
      <c r="F43" s="35">
        <v>1300</v>
      </c>
      <c r="G43" s="37"/>
      <c r="H43" s="44" t="s">
        <v>193</v>
      </c>
    </row>
    <row r="44" spans="1:9" ht="12.75" customHeight="1">
      <c r="A44" s="27" t="s">
        <v>73</v>
      </c>
      <c r="B44" s="20"/>
      <c r="C44" s="36">
        <f>SUM(C41:C43)</f>
        <v>38600</v>
      </c>
      <c r="D44" s="36">
        <f>SUM(D41:D43)</f>
        <v>31574</v>
      </c>
      <c r="E44" s="36">
        <f>SUM(E41:E43)</f>
        <v>38907</v>
      </c>
      <c r="F44" s="36">
        <f>SUM(F41:F43)</f>
        <v>34200</v>
      </c>
      <c r="G44" s="36"/>
      <c r="H44" s="16" t="s">
        <v>225</v>
      </c>
      <c r="I44" s="41">
        <f>F44-C44</f>
        <v>-4400</v>
      </c>
    </row>
    <row r="45" spans="1:7" ht="12.75" customHeight="1">
      <c r="A45" s="20" t="s">
        <v>74</v>
      </c>
      <c r="B45" s="20"/>
      <c r="C45" s="34"/>
      <c r="D45" s="34"/>
      <c r="E45" s="34"/>
      <c r="F45" s="34"/>
      <c r="G45" s="34"/>
    </row>
    <row r="46" spans="1:8" ht="12.75" customHeight="1">
      <c r="A46" s="20" t="s">
        <v>75</v>
      </c>
      <c r="B46" s="20" t="s">
        <v>118</v>
      </c>
      <c r="C46" s="34">
        <v>28150</v>
      </c>
      <c r="D46" s="34">
        <v>22206</v>
      </c>
      <c r="E46" s="34">
        <v>28150</v>
      </c>
      <c r="F46" s="34">
        <v>10850</v>
      </c>
      <c r="G46" s="34"/>
      <c r="H46" s="17" t="s">
        <v>178</v>
      </c>
    </row>
    <row r="47" spans="1:8" ht="12.75" customHeight="1">
      <c r="A47" s="20" t="s">
        <v>76</v>
      </c>
      <c r="B47" s="20" t="s">
        <v>119</v>
      </c>
      <c r="C47" s="34">
        <v>8200</v>
      </c>
      <c r="D47" s="34">
        <v>5287</v>
      </c>
      <c r="E47" s="34">
        <v>7000</v>
      </c>
      <c r="F47" s="34">
        <v>7185</v>
      </c>
      <c r="G47" s="34"/>
      <c r="H47" s="16" t="s">
        <v>211</v>
      </c>
    </row>
    <row r="48" spans="1:8" ht="12.75" customHeight="1">
      <c r="A48" s="20" t="s">
        <v>77</v>
      </c>
      <c r="B48" s="20" t="s">
        <v>120</v>
      </c>
      <c r="C48" s="34">
        <v>720</v>
      </c>
      <c r="D48" s="34">
        <v>523</v>
      </c>
      <c r="E48" s="34">
        <v>550</v>
      </c>
      <c r="F48" s="34">
        <v>1200</v>
      </c>
      <c r="G48" s="34"/>
      <c r="H48" s="16" t="s">
        <v>212</v>
      </c>
    </row>
    <row r="49" spans="1:8" ht="12.75" customHeight="1">
      <c r="A49" s="20" t="s">
        <v>78</v>
      </c>
      <c r="B49" s="20" t="s">
        <v>121</v>
      </c>
      <c r="C49" s="34">
        <v>500</v>
      </c>
      <c r="D49" s="34">
        <v>441</v>
      </c>
      <c r="E49" s="34">
        <v>441</v>
      </c>
      <c r="F49" s="34">
        <v>450</v>
      </c>
      <c r="G49" s="34"/>
      <c r="H49" s="16" t="s">
        <v>194</v>
      </c>
    </row>
    <row r="50" spans="1:8" ht="26.25">
      <c r="A50" s="20" t="s">
        <v>79</v>
      </c>
      <c r="B50" s="20" t="s">
        <v>122</v>
      </c>
      <c r="C50" s="34">
        <v>10300</v>
      </c>
      <c r="D50" s="34">
        <v>8540</v>
      </c>
      <c r="E50" s="34">
        <v>10300</v>
      </c>
      <c r="F50" s="34">
        <v>10300</v>
      </c>
      <c r="G50" s="34"/>
      <c r="H50" s="16" t="s">
        <v>213</v>
      </c>
    </row>
    <row r="51" spans="1:8" ht="12.75">
      <c r="A51" s="20" t="s">
        <v>80</v>
      </c>
      <c r="B51" s="20" t="s">
        <v>123</v>
      </c>
      <c r="C51" s="34">
        <v>17900</v>
      </c>
      <c r="D51" s="34">
        <v>18758</v>
      </c>
      <c r="E51" s="34">
        <v>19000</v>
      </c>
      <c r="F51" s="34">
        <v>22400</v>
      </c>
      <c r="G51" s="34"/>
      <c r="H51" s="17" t="s">
        <v>214</v>
      </c>
    </row>
    <row r="52" spans="1:8" ht="12.75" customHeight="1">
      <c r="A52" s="20" t="s">
        <v>222</v>
      </c>
      <c r="B52" s="20" t="s">
        <v>124</v>
      </c>
      <c r="C52" s="35">
        <v>1450</v>
      </c>
      <c r="D52" s="35">
        <f>1046+14</f>
        <v>1060</v>
      </c>
      <c r="E52" s="35">
        <v>1450</v>
      </c>
      <c r="F52" s="35">
        <v>1450</v>
      </c>
      <c r="G52" s="37"/>
      <c r="H52" s="44" t="s">
        <v>195</v>
      </c>
    </row>
    <row r="53" spans="1:9" ht="25.5" customHeight="1">
      <c r="A53" s="27" t="s">
        <v>82</v>
      </c>
      <c r="B53" s="20"/>
      <c r="C53" s="36">
        <f>SUM(C46:C52)</f>
        <v>67220</v>
      </c>
      <c r="D53" s="36">
        <f>SUM(D46:D52)</f>
        <v>56815</v>
      </c>
      <c r="E53" s="36">
        <f>SUM(E46:E52)</f>
        <v>66891</v>
      </c>
      <c r="F53" s="36">
        <f>SUM(F46:F52)</f>
        <v>53835</v>
      </c>
      <c r="G53" s="34"/>
      <c r="H53" s="16" t="s">
        <v>226</v>
      </c>
      <c r="I53" s="41">
        <f>F53-C53</f>
        <v>-13385</v>
      </c>
    </row>
    <row r="54" spans="1:8" ht="12.75" customHeight="1">
      <c r="A54" s="20" t="s">
        <v>83</v>
      </c>
      <c r="B54" s="20"/>
      <c r="C54" s="34"/>
      <c r="D54" s="34"/>
      <c r="E54" s="34"/>
      <c r="F54" s="34"/>
      <c r="G54" s="34"/>
      <c r="H54" s="16" t="s">
        <v>201</v>
      </c>
    </row>
    <row r="55" spans="1:7" ht="12.75" customHeight="1">
      <c r="A55" s="20" t="s">
        <v>84</v>
      </c>
      <c r="B55" s="20" t="s">
        <v>125</v>
      </c>
      <c r="C55" s="34">
        <v>2600</v>
      </c>
      <c r="D55" s="34">
        <v>1416</v>
      </c>
      <c r="E55" s="34">
        <v>2000</v>
      </c>
      <c r="F55" s="34">
        <v>2700</v>
      </c>
      <c r="G55" s="34"/>
    </row>
    <row r="56" spans="1:7" ht="12.75" customHeight="1">
      <c r="A56" s="20" t="s">
        <v>85</v>
      </c>
      <c r="B56" s="20" t="s">
        <v>126</v>
      </c>
      <c r="C56" s="34">
        <v>6600</v>
      </c>
      <c r="D56" s="34">
        <v>6381</v>
      </c>
      <c r="E56" s="34">
        <v>7200</v>
      </c>
      <c r="F56" s="34">
        <v>6600</v>
      </c>
      <c r="G56" s="34"/>
    </row>
    <row r="57" spans="1:7" ht="12.75" customHeight="1">
      <c r="A57" s="20" t="s">
        <v>86</v>
      </c>
      <c r="B57" s="20" t="s">
        <v>127</v>
      </c>
      <c r="C57" s="34">
        <v>9500</v>
      </c>
      <c r="D57" s="34">
        <v>7980</v>
      </c>
      <c r="E57" s="34">
        <v>9000</v>
      </c>
      <c r="F57" s="34">
        <v>9500</v>
      </c>
      <c r="G57" s="34"/>
    </row>
    <row r="58" spans="1:7" ht="12.75" customHeight="1">
      <c r="A58" s="20" t="s">
        <v>87</v>
      </c>
      <c r="B58" s="20" t="s">
        <v>128</v>
      </c>
      <c r="C58" s="34">
        <v>3000</v>
      </c>
      <c r="D58" s="34">
        <v>2177</v>
      </c>
      <c r="E58" s="34">
        <v>3000</v>
      </c>
      <c r="F58" s="34">
        <v>3150</v>
      </c>
      <c r="G58" s="34"/>
    </row>
    <row r="59" spans="1:7" ht="12.75" customHeight="1">
      <c r="A59" s="20" t="s">
        <v>88</v>
      </c>
      <c r="B59" s="20" t="s">
        <v>129</v>
      </c>
      <c r="C59" s="34">
        <v>3660</v>
      </c>
      <c r="D59" s="34">
        <v>3095</v>
      </c>
      <c r="E59" s="34">
        <v>4000</v>
      </c>
      <c r="F59" s="34">
        <v>3800</v>
      </c>
      <c r="G59" s="34"/>
    </row>
    <row r="60" spans="1:8" ht="12.75" customHeight="1">
      <c r="A60" s="20" t="s">
        <v>89</v>
      </c>
      <c r="B60" s="20" t="s">
        <v>130</v>
      </c>
      <c r="C60" s="34">
        <v>21670</v>
      </c>
      <c r="D60" s="34">
        <f>13784+187</f>
        <v>13971</v>
      </c>
      <c r="E60" s="34">
        <v>16500</v>
      </c>
      <c r="F60" s="34">
        <v>40000</v>
      </c>
      <c r="G60" s="34"/>
      <c r="H60" s="16" t="s">
        <v>202</v>
      </c>
    </row>
    <row r="61" spans="1:7" ht="12.75" customHeight="1">
      <c r="A61" s="20" t="s">
        <v>90</v>
      </c>
      <c r="B61" s="20" t="s">
        <v>131</v>
      </c>
      <c r="C61" s="34">
        <v>2000</v>
      </c>
      <c r="D61" s="34">
        <v>1581</v>
      </c>
      <c r="E61" s="34">
        <v>1750</v>
      </c>
      <c r="F61" s="34">
        <v>2000</v>
      </c>
      <c r="G61" s="34"/>
    </row>
    <row r="62" spans="1:7" ht="12.75" customHeight="1">
      <c r="A62" s="20" t="s">
        <v>91</v>
      </c>
      <c r="B62" s="20" t="s">
        <v>132</v>
      </c>
      <c r="C62" s="34">
        <v>33000</v>
      </c>
      <c r="D62" s="34">
        <v>17158</v>
      </c>
      <c r="E62" s="34">
        <v>22675</v>
      </c>
      <c r="F62" s="34">
        <v>33000</v>
      </c>
      <c r="G62" s="34"/>
    </row>
    <row r="63" spans="1:7" ht="12.75" customHeight="1">
      <c r="A63" s="20" t="s">
        <v>92</v>
      </c>
      <c r="B63" s="20" t="s">
        <v>133</v>
      </c>
      <c r="C63" s="34">
        <v>15000</v>
      </c>
      <c r="D63" s="34">
        <v>10029</v>
      </c>
      <c r="E63" s="34">
        <v>15000</v>
      </c>
      <c r="F63" s="34">
        <v>15000</v>
      </c>
      <c r="G63" s="34"/>
    </row>
    <row r="64" spans="1:7" ht="12.75" customHeight="1">
      <c r="A64" s="20" t="s">
        <v>93</v>
      </c>
      <c r="B64" s="20" t="s">
        <v>134</v>
      </c>
      <c r="C64" s="34">
        <v>14000</v>
      </c>
      <c r="D64" s="34">
        <v>12341</v>
      </c>
      <c r="E64" s="34">
        <v>12341</v>
      </c>
      <c r="F64" s="34">
        <v>13200</v>
      </c>
      <c r="G64" s="34"/>
    </row>
    <row r="65" spans="1:8" ht="12.75" customHeight="1">
      <c r="A65" s="20" t="s">
        <v>94</v>
      </c>
      <c r="B65" s="20" t="s">
        <v>135</v>
      </c>
      <c r="C65" s="34">
        <v>30000</v>
      </c>
      <c r="D65" s="34">
        <v>17615</v>
      </c>
      <c r="E65" s="34">
        <v>22615</v>
      </c>
      <c r="F65" s="34">
        <v>15000</v>
      </c>
      <c r="G65" s="34"/>
      <c r="H65" s="16" t="s">
        <v>209</v>
      </c>
    </row>
    <row r="66" spans="1:7" ht="12.75" customHeight="1">
      <c r="A66" s="20" t="s">
        <v>95</v>
      </c>
      <c r="B66" s="20" t="s">
        <v>136</v>
      </c>
      <c r="C66" s="34">
        <v>0</v>
      </c>
      <c r="D66" s="34">
        <v>29</v>
      </c>
      <c r="E66" s="34">
        <v>29</v>
      </c>
      <c r="F66" s="34">
        <v>0</v>
      </c>
      <c r="G66" s="34"/>
    </row>
    <row r="67" spans="1:8" ht="12.75" customHeight="1">
      <c r="A67" s="20" t="s">
        <v>96</v>
      </c>
      <c r="B67" s="20" t="s">
        <v>137</v>
      </c>
      <c r="C67" s="35">
        <v>800</v>
      </c>
      <c r="D67" s="35">
        <v>3494</v>
      </c>
      <c r="E67" s="35">
        <v>3500</v>
      </c>
      <c r="F67" s="35">
        <v>250</v>
      </c>
      <c r="G67" s="37"/>
      <c r="H67" s="44"/>
    </row>
    <row r="68" spans="1:9" ht="26.25">
      <c r="A68" s="27" t="s">
        <v>97</v>
      </c>
      <c r="B68" s="20"/>
      <c r="C68" s="36">
        <f>SUM(C55:C67)</f>
        <v>141830</v>
      </c>
      <c r="D68" s="36">
        <f>SUM(D55:D67)</f>
        <v>97267</v>
      </c>
      <c r="E68" s="36">
        <f>SUM(E55:E67)</f>
        <v>119610</v>
      </c>
      <c r="F68" s="36">
        <f>SUM(F55:F67)</f>
        <v>144200</v>
      </c>
      <c r="G68" s="34"/>
      <c r="H68" s="16" t="s">
        <v>228</v>
      </c>
      <c r="I68" s="41">
        <f>F68-C68</f>
        <v>2370</v>
      </c>
    </row>
    <row r="69" spans="1:7" ht="12.75" customHeight="1">
      <c r="A69" s="20" t="s">
        <v>98</v>
      </c>
      <c r="B69" s="20"/>
      <c r="C69" s="34"/>
      <c r="D69" s="34"/>
      <c r="E69" s="34"/>
      <c r="F69" s="34"/>
      <c r="G69" s="34"/>
    </row>
    <row r="70" spans="1:8" ht="12.75" customHeight="1">
      <c r="A70" s="20" t="s">
        <v>99</v>
      </c>
      <c r="B70" s="20" t="s">
        <v>138</v>
      </c>
      <c r="C70" s="34">
        <v>1600</v>
      </c>
      <c r="D70" s="34">
        <v>1647</v>
      </c>
      <c r="E70" s="34">
        <v>2000</v>
      </c>
      <c r="F70" s="34">
        <v>2200</v>
      </c>
      <c r="G70" s="34"/>
      <c r="H70" s="16" t="s">
        <v>192</v>
      </c>
    </row>
    <row r="71" spans="1:8" ht="12.75" customHeight="1">
      <c r="A71" s="20" t="s">
        <v>100</v>
      </c>
      <c r="B71" s="20" t="s">
        <v>139</v>
      </c>
      <c r="C71" s="34">
        <v>1400</v>
      </c>
      <c r="D71" s="34">
        <v>1129</v>
      </c>
      <c r="E71" s="34">
        <v>1400</v>
      </c>
      <c r="F71" s="34">
        <v>2950</v>
      </c>
      <c r="G71" s="34"/>
      <c r="H71" s="16" t="s">
        <v>196</v>
      </c>
    </row>
    <row r="72" spans="1:8" ht="12.75" customHeight="1">
      <c r="A72" s="20" t="s">
        <v>101</v>
      </c>
      <c r="B72" s="20" t="s">
        <v>140</v>
      </c>
      <c r="C72" s="34">
        <v>500</v>
      </c>
      <c r="D72" s="34">
        <v>153</v>
      </c>
      <c r="E72" s="34">
        <v>300</v>
      </c>
      <c r="F72" s="34">
        <v>1350</v>
      </c>
      <c r="G72" s="34"/>
      <c r="H72" s="16" t="s">
        <v>196</v>
      </c>
    </row>
    <row r="73" spans="1:8" ht="12.75" customHeight="1">
      <c r="A73" s="20" t="s">
        <v>102</v>
      </c>
      <c r="B73" s="20" t="s">
        <v>141</v>
      </c>
      <c r="C73" s="34">
        <v>4000</v>
      </c>
      <c r="D73" s="34">
        <v>3948</v>
      </c>
      <c r="E73" s="34">
        <v>5000</v>
      </c>
      <c r="F73" s="34">
        <v>4500</v>
      </c>
      <c r="G73" s="34"/>
      <c r="H73" s="16" t="s">
        <v>192</v>
      </c>
    </row>
    <row r="74" spans="1:8" ht="12.75" customHeight="1">
      <c r="A74" s="20" t="s">
        <v>103</v>
      </c>
      <c r="B74" s="20" t="s">
        <v>142</v>
      </c>
      <c r="C74" s="35">
        <v>0</v>
      </c>
      <c r="D74" s="35">
        <v>400</v>
      </c>
      <c r="E74" s="35">
        <v>400</v>
      </c>
      <c r="F74" s="35">
        <v>125</v>
      </c>
      <c r="G74" s="37"/>
      <c r="H74" s="44"/>
    </row>
    <row r="75" spans="1:9" ht="12.75">
      <c r="A75" s="27" t="s">
        <v>104</v>
      </c>
      <c r="B75" s="20"/>
      <c r="C75" s="36">
        <f>SUM(C70:C74)</f>
        <v>7500</v>
      </c>
      <c r="D75" s="36">
        <f>SUM(D70:D74)</f>
        <v>7277</v>
      </c>
      <c r="E75" s="36">
        <f>SUM(E70:E74)</f>
        <v>9100</v>
      </c>
      <c r="F75" s="36">
        <f>SUM(F70:F74)</f>
        <v>11125</v>
      </c>
      <c r="G75" s="34"/>
      <c r="H75" s="16" t="s">
        <v>227</v>
      </c>
      <c r="I75" s="41">
        <f>F75-C75</f>
        <v>3625</v>
      </c>
    </row>
    <row r="76" spans="1:7" ht="12.75" customHeight="1">
      <c r="A76" s="20" t="s">
        <v>105</v>
      </c>
      <c r="B76" s="20"/>
      <c r="C76" s="34"/>
      <c r="D76" s="34"/>
      <c r="E76" s="34"/>
      <c r="F76" s="34"/>
      <c r="G76" s="34"/>
    </row>
    <row r="77" spans="1:8" ht="12.75" customHeight="1">
      <c r="A77" s="20" t="s">
        <v>106</v>
      </c>
      <c r="B77" s="20" t="s">
        <v>143</v>
      </c>
      <c r="C77" s="34">
        <v>2400</v>
      </c>
      <c r="D77" s="34">
        <v>2196</v>
      </c>
      <c r="E77" s="34">
        <v>2700</v>
      </c>
      <c r="F77" s="34">
        <v>2650</v>
      </c>
      <c r="G77" s="34"/>
      <c r="H77" s="16" t="s">
        <v>197</v>
      </c>
    </row>
    <row r="78" spans="1:11" ht="12.75" customHeight="1">
      <c r="A78" s="20" t="s">
        <v>203</v>
      </c>
      <c r="B78" s="20" t="s">
        <v>144</v>
      </c>
      <c r="C78" s="34">
        <v>57760</v>
      </c>
      <c r="D78" s="34">
        <v>57715</v>
      </c>
      <c r="E78" s="34">
        <v>57715</v>
      </c>
      <c r="F78" s="34">
        <v>57770</v>
      </c>
      <c r="G78" s="34"/>
      <c r="H78" s="16" t="s">
        <v>198</v>
      </c>
      <c r="K78" s="26"/>
    </row>
    <row r="79" spans="1:8" ht="12.75" customHeight="1">
      <c r="A79" s="20" t="s">
        <v>216</v>
      </c>
      <c r="B79" s="20" t="s">
        <v>145</v>
      </c>
      <c r="C79" s="34">
        <v>2100</v>
      </c>
      <c r="D79" s="34">
        <v>1716</v>
      </c>
      <c r="E79" s="34">
        <v>2100</v>
      </c>
      <c r="F79" s="34">
        <v>2555</v>
      </c>
      <c r="G79" s="34"/>
      <c r="H79" s="16" t="s">
        <v>217</v>
      </c>
    </row>
    <row r="80" spans="1:8" ht="12.75" customHeight="1">
      <c r="A80" s="20" t="s">
        <v>109</v>
      </c>
      <c r="B80" s="20" t="s">
        <v>146</v>
      </c>
      <c r="C80" s="35">
        <v>0</v>
      </c>
      <c r="D80" s="35">
        <v>180</v>
      </c>
      <c r="E80" s="35">
        <v>180</v>
      </c>
      <c r="F80" s="35">
        <v>0</v>
      </c>
      <c r="G80" s="37"/>
      <c r="H80" s="44"/>
    </row>
    <row r="81" spans="1:9" ht="12.75" customHeight="1">
      <c r="A81" s="27" t="s">
        <v>110</v>
      </c>
      <c r="B81" s="20"/>
      <c r="C81" s="39">
        <f>SUM(C77:C80)</f>
        <v>62260</v>
      </c>
      <c r="D81" s="39">
        <f>SUM(D77:D80)</f>
        <v>61807</v>
      </c>
      <c r="E81" s="39">
        <f>SUM(E77:E80)</f>
        <v>62695</v>
      </c>
      <c r="F81" s="39">
        <f>SUM(F77:F80)</f>
        <v>62975</v>
      </c>
      <c r="G81" s="37"/>
      <c r="I81" s="41">
        <f>F81-C81</f>
        <v>715</v>
      </c>
    </row>
    <row r="82" spans="1:9" ht="12.75" customHeight="1">
      <c r="A82" s="28" t="s">
        <v>232</v>
      </c>
      <c r="B82" s="20"/>
      <c r="C82" s="39">
        <f>+C39+C44+C53+C68+C75+C81</f>
        <v>445474</v>
      </c>
      <c r="D82" s="39">
        <f>+D39+D44+D53+D68+D75+D81</f>
        <v>370035</v>
      </c>
      <c r="E82" s="39">
        <f>+E39+E44+E53+E68+E75+E81</f>
        <v>433936</v>
      </c>
      <c r="F82" s="39">
        <f>+F39+F44+F53+F68+F75+F81</f>
        <v>472685</v>
      </c>
      <c r="G82" s="37"/>
      <c r="I82" s="41">
        <f>F82-C82</f>
        <v>27211</v>
      </c>
    </row>
    <row r="83" spans="1:7" ht="12.75">
      <c r="A83" s="20"/>
      <c r="B83" s="20"/>
      <c r="C83" s="34"/>
      <c r="D83" s="34"/>
      <c r="E83" s="34"/>
      <c r="F83" s="34"/>
      <c r="G83" s="34"/>
    </row>
    <row r="84" spans="1:10" s="32" customFormat="1" ht="12.75" customHeight="1">
      <c r="A84" s="27" t="s">
        <v>204</v>
      </c>
      <c r="B84" s="27"/>
      <c r="C84" s="39">
        <f>+C26-C82</f>
        <v>24870</v>
      </c>
      <c r="D84" s="39">
        <f>+D26-D82</f>
        <v>33517</v>
      </c>
      <c r="E84" s="39">
        <f>+E26-E82</f>
        <v>69783</v>
      </c>
      <c r="F84" s="39">
        <f>+F26-F82</f>
        <v>2577</v>
      </c>
      <c r="G84" s="40"/>
      <c r="H84" s="31"/>
      <c r="I84" s="43"/>
      <c r="J84" s="31"/>
    </row>
    <row r="85" spans="1:7" ht="12.75">
      <c r="A85" s="20"/>
      <c r="B85" s="20"/>
      <c r="C85" s="34"/>
      <c r="D85" s="34"/>
      <c r="E85" s="34"/>
      <c r="F85" s="34"/>
      <c r="G85" s="34"/>
    </row>
    <row r="86" spans="1:7" ht="12.75" customHeight="1">
      <c r="A86" s="20" t="s">
        <v>207</v>
      </c>
      <c r="B86" s="20"/>
      <c r="C86" s="34">
        <f>ROUND(C84/2,0)</f>
        <v>12435</v>
      </c>
      <c r="D86" s="34">
        <f>ROUND(D84/2,0)</f>
        <v>16759</v>
      </c>
      <c r="E86" s="34">
        <f>ROUND(E84/2,0)</f>
        <v>34892</v>
      </c>
      <c r="F86" s="34">
        <f>ROUND(F84/2,0)</f>
        <v>1289</v>
      </c>
      <c r="G86" s="34"/>
    </row>
    <row r="87" spans="1:7" ht="12.75" customHeight="1">
      <c r="A87" s="20"/>
      <c r="B87" s="20"/>
      <c r="C87" s="34"/>
      <c r="D87" s="34"/>
      <c r="E87" s="34"/>
      <c r="F87" s="34"/>
      <c r="G87" s="34"/>
    </row>
    <row r="88" spans="1:7" ht="12.75" customHeight="1">
      <c r="A88" s="20" t="s">
        <v>208</v>
      </c>
      <c r="B88" s="20"/>
      <c r="C88" s="34">
        <f>+C86</f>
        <v>12435</v>
      </c>
      <c r="D88" s="34">
        <f>+D86</f>
        <v>16759</v>
      </c>
      <c r="E88" s="34">
        <f>+E86</f>
        <v>34892</v>
      </c>
      <c r="F88" s="34">
        <f>+F86</f>
        <v>1289</v>
      </c>
      <c r="G88" s="34"/>
    </row>
    <row r="89" spans="1:7" ht="12.75" customHeight="1">
      <c r="A89" s="20"/>
      <c r="B89" s="20"/>
      <c r="C89" s="34"/>
      <c r="D89" s="34"/>
      <c r="E89" s="34"/>
      <c r="F89" s="34"/>
      <c r="G89" s="34"/>
    </row>
    <row r="90" ht="15">
      <c r="A90" s="24" t="s">
        <v>205</v>
      </c>
    </row>
    <row r="91" ht="15">
      <c r="A91" s="24" t="s">
        <v>206</v>
      </c>
    </row>
    <row r="92" ht="15">
      <c r="A92" s="24"/>
    </row>
  </sheetData>
  <sheetProtection/>
  <printOptions gridLines="1" headings="1"/>
  <pageMargins left="0.75" right="0.75" top="1" bottom="1" header="0.5" footer="0.5"/>
  <pageSetup fitToHeight="10" fitToWidth="1" horizontalDpi="600" verticalDpi="600" orientation="landscape" scale="80" r:id="rId1"/>
  <headerFooter alignWithMargins="0">
    <oddHeader>&amp;C&amp;"Times New Roman,Bold"&amp;10Friends Meeting of Washington Draft FY 15 Budget 7/1/2014 to 6/30/2015</oddHeader>
    <oddFooter>&amp;R&amp;P of &amp;N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:IV16384"/>
    </sheetView>
  </sheetViews>
  <sheetFormatPr defaultColWidth="9" defaultRowHeight="10.5"/>
  <cols>
    <col min="1" max="1" width="27.33203125" style="2" customWidth="1"/>
    <col min="2" max="2" width="4.33203125" style="2" hidden="1" customWidth="1"/>
    <col min="3" max="3" width="11.16015625" style="13" customWidth="1"/>
    <col min="4" max="4" width="12.33203125" style="13" customWidth="1"/>
    <col min="5" max="5" width="14.16015625" style="13" bestFit="1" customWidth="1"/>
    <col min="6" max="6" width="15.16015625" style="13" customWidth="1"/>
    <col min="7" max="7" width="43.66015625" style="7" customWidth="1"/>
    <col min="8" max="9" width="15.16015625" style="13" customWidth="1"/>
    <col min="10" max="10" width="47.33203125" style="0" bestFit="1" customWidth="1"/>
  </cols>
  <sheetData>
    <row r="1" spans="1:9" s="4" customFormat="1" ht="30">
      <c r="A1" s="3"/>
      <c r="B1" s="3"/>
      <c r="C1" s="8" t="s">
        <v>69</v>
      </c>
      <c r="D1" s="8" t="s">
        <v>70</v>
      </c>
      <c r="E1" s="8" t="s">
        <v>147</v>
      </c>
      <c r="F1" s="8" t="s">
        <v>71</v>
      </c>
      <c r="G1" s="6"/>
      <c r="H1" s="8" t="s">
        <v>174</v>
      </c>
      <c r="I1" s="8" t="s">
        <v>149</v>
      </c>
    </row>
    <row r="3" spans="1:9" ht="9.75">
      <c r="A3" s="1" t="s">
        <v>0</v>
      </c>
      <c r="B3" s="1"/>
      <c r="C3" s="9"/>
      <c r="D3" s="9"/>
      <c r="E3" s="9"/>
      <c r="F3" s="9"/>
      <c r="G3" s="5"/>
      <c r="H3" s="9"/>
      <c r="I3" s="9"/>
    </row>
    <row r="4" spans="1:9" ht="9.75">
      <c r="A4" s="1" t="s">
        <v>1</v>
      </c>
      <c r="B4" s="1"/>
      <c r="C4" s="9"/>
      <c r="D4" s="9"/>
      <c r="E4" s="9"/>
      <c r="F4" s="9"/>
      <c r="G4" s="5"/>
      <c r="H4" s="9"/>
      <c r="I4" s="9"/>
    </row>
    <row r="5" spans="1:9" ht="9.75">
      <c r="A5" s="1" t="s">
        <v>2</v>
      </c>
      <c r="B5" s="1" t="s">
        <v>42</v>
      </c>
      <c r="C5" s="9">
        <v>236000</v>
      </c>
      <c r="D5" s="9">
        <v>153938</v>
      </c>
      <c r="E5" s="9">
        <v>206000</v>
      </c>
      <c r="F5" s="9">
        <v>210000</v>
      </c>
      <c r="G5" s="5" t="s">
        <v>162</v>
      </c>
      <c r="H5" s="9">
        <v>210000</v>
      </c>
      <c r="I5" s="9">
        <v>210000</v>
      </c>
    </row>
    <row r="6" spans="1:9" ht="9.75">
      <c r="A6" s="1" t="s">
        <v>3</v>
      </c>
      <c r="B6" s="1" t="s">
        <v>43</v>
      </c>
      <c r="C6" s="9">
        <v>0</v>
      </c>
      <c r="D6" s="9">
        <v>3150</v>
      </c>
      <c r="E6" s="9">
        <v>3500</v>
      </c>
      <c r="F6" s="9">
        <v>0</v>
      </c>
      <c r="G6" s="5" t="s">
        <v>164</v>
      </c>
      <c r="H6" s="9">
        <v>0</v>
      </c>
      <c r="I6" s="9">
        <v>0</v>
      </c>
    </row>
    <row r="7" spans="1:9" ht="9.75">
      <c r="A7" s="1" t="s">
        <v>4</v>
      </c>
      <c r="B7" s="1" t="s">
        <v>44</v>
      </c>
      <c r="C7" s="10">
        <v>3300</v>
      </c>
      <c r="D7" s="10">
        <v>2700</v>
      </c>
      <c r="E7" s="10">
        <v>3300</v>
      </c>
      <c r="F7" s="10">
        <v>3000</v>
      </c>
      <c r="G7" s="5" t="s">
        <v>162</v>
      </c>
      <c r="H7" s="10">
        <v>3000</v>
      </c>
      <c r="I7" s="10">
        <v>3000</v>
      </c>
    </row>
    <row r="8" spans="1:9" ht="9.75">
      <c r="A8" s="1" t="s">
        <v>5</v>
      </c>
      <c r="B8" s="1"/>
      <c r="C8" s="9">
        <f>SUM(C5:C7)</f>
        <v>239300</v>
      </c>
      <c r="D8" s="9">
        <f>SUM(D5:D7)</f>
        <v>159788</v>
      </c>
      <c r="E8" s="9">
        <f>SUM(E5:E7)</f>
        <v>212800</v>
      </c>
      <c r="F8" s="9">
        <f>SUM(F5:F7)</f>
        <v>213000</v>
      </c>
      <c r="G8" s="5"/>
      <c r="H8" s="9">
        <f>SUM(H5:H7)</f>
        <v>213000</v>
      </c>
      <c r="I8" s="9">
        <f>SUM(I5:I7)</f>
        <v>213000</v>
      </c>
    </row>
    <row r="9" spans="1:9" ht="9.75">
      <c r="A9" s="1" t="s">
        <v>6</v>
      </c>
      <c r="B9" s="1"/>
      <c r="C9" s="9"/>
      <c r="D9" s="9"/>
      <c r="E9" s="9"/>
      <c r="F9" s="9"/>
      <c r="G9" s="5"/>
      <c r="H9" s="9"/>
      <c r="I9" s="9"/>
    </row>
    <row r="10" spans="1:9" ht="9.75">
      <c r="A10" s="1" t="s">
        <v>7</v>
      </c>
      <c r="B10" s="1" t="s">
        <v>45</v>
      </c>
      <c r="C10" s="9">
        <v>300</v>
      </c>
      <c r="D10" s="9">
        <v>350</v>
      </c>
      <c r="E10" s="9">
        <v>500</v>
      </c>
      <c r="F10" s="9">
        <v>500</v>
      </c>
      <c r="G10" s="5" t="s">
        <v>162</v>
      </c>
      <c r="H10" s="9">
        <v>500</v>
      </c>
      <c r="I10" s="9">
        <v>500</v>
      </c>
    </row>
    <row r="11" spans="1:9" ht="9.75">
      <c r="A11" s="1" t="s">
        <v>8</v>
      </c>
      <c r="B11" s="1" t="s">
        <v>46</v>
      </c>
      <c r="C11" s="10">
        <v>0</v>
      </c>
      <c r="D11" s="10">
        <v>1255</v>
      </c>
      <c r="E11" s="10">
        <v>1255</v>
      </c>
      <c r="F11" s="10">
        <v>0</v>
      </c>
      <c r="G11" s="5" t="s">
        <v>165</v>
      </c>
      <c r="H11" s="10">
        <v>0</v>
      </c>
      <c r="I11" s="10">
        <v>0</v>
      </c>
    </row>
    <row r="12" spans="1:9" ht="9.75">
      <c r="A12" s="1" t="s">
        <v>9</v>
      </c>
      <c r="B12" s="1"/>
      <c r="C12" s="9">
        <f>SUM(C10:C11)</f>
        <v>300</v>
      </c>
      <c r="D12" s="9">
        <f>SUM(D10:D11)</f>
        <v>1605</v>
      </c>
      <c r="E12" s="9">
        <f>SUM(E10:E11)</f>
        <v>1755</v>
      </c>
      <c r="F12" s="9">
        <f>SUM(F10:F11)</f>
        <v>500</v>
      </c>
      <c r="G12" s="5"/>
      <c r="H12" s="9">
        <f>SUM(H10:H11)</f>
        <v>500</v>
      </c>
      <c r="I12" s="9">
        <f>SUM(I10:I11)</f>
        <v>500</v>
      </c>
    </row>
    <row r="13" spans="1:9" ht="9.75">
      <c r="A13" s="1" t="s">
        <v>10</v>
      </c>
      <c r="B13" s="1"/>
      <c r="C13" s="9"/>
      <c r="D13" s="9"/>
      <c r="E13" s="9"/>
      <c r="F13" s="9"/>
      <c r="G13" s="5"/>
      <c r="H13" s="9"/>
      <c r="I13" s="9"/>
    </row>
    <row r="14" spans="1:9" ht="9.75">
      <c r="A14" s="1" t="s">
        <v>11</v>
      </c>
      <c r="B14" s="1" t="s">
        <v>47</v>
      </c>
      <c r="C14" s="9">
        <v>123062</v>
      </c>
      <c r="D14" s="9">
        <v>104450</v>
      </c>
      <c r="E14" s="9">
        <v>125220</v>
      </c>
      <c r="F14" s="9">
        <v>125944</v>
      </c>
      <c r="G14" s="5" t="s">
        <v>175</v>
      </c>
      <c r="H14" s="9">
        <v>133544</v>
      </c>
      <c r="I14" s="9">
        <v>133544</v>
      </c>
    </row>
    <row r="15" spans="1:9" ht="9.75">
      <c r="A15" s="1" t="s">
        <v>12</v>
      </c>
      <c r="B15" s="1" t="s">
        <v>48</v>
      </c>
      <c r="C15" s="10">
        <v>5500</v>
      </c>
      <c r="D15" s="10">
        <v>7945</v>
      </c>
      <c r="E15" s="10">
        <v>9000</v>
      </c>
      <c r="F15" s="10">
        <v>12000</v>
      </c>
      <c r="G15" s="5" t="s">
        <v>176</v>
      </c>
      <c r="H15" s="10">
        <v>4500</v>
      </c>
      <c r="I15" s="10">
        <v>4500</v>
      </c>
    </row>
    <row r="16" spans="1:9" ht="9.75">
      <c r="A16" s="1" t="s">
        <v>13</v>
      </c>
      <c r="B16" s="1"/>
      <c r="C16" s="9">
        <f>SUM(C14:C15)</f>
        <v>128562</v>
      </c>
      <c r="D16" s="9">
        <f>SUM(D14:D15)</f>
        <v>112395</v>
      </c>
      <c r="E16" s="9">
        <f>SUM(E14:E15)</f>
        <v>134220</v>
      </c>
      <c r="F16" s="9">
        <f>SUM(F14:F15)</f>
        <v>137944</v>
      </c>
      <c r="G16" s="5"/>
      <c r="H16" s="9">
        <f>SUM(H14:H15)</f>
        <v>138044</v>
      </c>
      <c r="I16" s="9">
        <f>SUM(I14:I15)</f>
        <v>138044</v>
      </c>
    </row>
    <row r="17" spans="1:9" ht="12.75" customHeight="1">
      <c r="A17" s="1" t="s">
        <v>14</v>
      </c>
      <c r="B17" s="1"/>
      <c r="C17" s="9"/>
      <c r="D17" s="9"/>
      <c r="E17" s="9"/>
      <c r="F17" s="9"/>
      <c r="G17" s="5"/>
      <c r="H17" s="9"/>
      <c r="I17" s="9"/>
    </row>
    <row r="18" spans="1:9" ht="12.75" customHeight="1">
      <c r="A18" s="1" t="s">
        <v>15</v>
      </c>
      <c r="B18" s="1" t="s">
        <v>49</v>
      </c>
      <c r="C18" s="9">
        <v>0</v>
      </c>
      <c r="D18" s="9">
        <v>25917</v>
      </c>
      <c r="E18" s="9">
        <v>51800</v>
      </c>
      <c r="F18" s="9">
        <v>52000</v>
      </c>
      <c r="G18" s="5"/>
      <c r="H18" s="9">
        <v>52000</v>
      </c>
      <c r="I18" s="9">
        <v>52000</v>
      </c>
    </row>
    <row r="19" spans="1:9" ht="12.75" customHeight="1">
      <c r="A19" s="1" t="s">
        <v>16</v>
      </c>
      <c r="B19" s="1" t="s">
        <v>50</v>
      </c>
      <c r="C19" s="9">
        <v>0</v>
      </c>
      <c r="D19" s="9">
        <v>5407</v>
      </c>
      <c r="E19" s="9">
        <v>10800</v>
      </c>
      <c r="F19" s="9">
        <v>10000</v>
      </c>
      <c r="G19" s="5"/>
      <c r="H19" s="9">
        <v>10000</v>
      </c>
      <c r="I19" s="9">
        <v>10000</v>
      </c>
    </row>
    <row r="20" spans="1:9" ht="12.75" customHeight="1">
      <c r="A20" s="1" t="s">
        <v>17</v>
      </c>
      <c r="B20" s="1" t="s">
        <v>51</v>
      </c>
      <c r="C20" s="9">
        <v>0</v>
      </c>
      <c r="D20" s="9">
        <v>775</v>
      </c>
      <c r="E20" s="9">
        <v>775</v>
      </c>
      <c r="F20" s="9">
        <v>0</v>
      </c>
      <c r="G20" s="5" t="s">
        <v>166</v>
      </c>
      <c r="H20" s="9">
        <v>0</v>
      </c>
      <c r="I20" s="9">
        <v>0</v>
      </c>
    </row>
    <row r="21" spans="1:9" ht="12.75" customHeight="1">
      <c r="A21" s="1" t="s">
        <v>18</v>
      </c>
      <c r="B21" s="1" t="s">
        <v>52</v>
      </c>
      <c r="C21" s="9">
        <v>78000</v>
      </c>
      <c r="D21" s="9">
        <v>7091</v>
      </c>
      <c r="E21" s="9">
        <v>14000</v>
      </c>
      <c r="F21" s="9">
        <v>14100</v>
      </c>
      <c r="G21" s="5"/>
      <c r="H21" s="9">
        <v>14100</v>
      </c>
      <c r="I21" s="9">
        <v>14100</v>
      </c>
    </row>
    <row r="22" spans="1:9" ht="12.75" customHeight="1">
      <c r="A22" s="1" t="s">
        <v>19</v>
      </c>
      <c r="B22" s="1" t="s">
        <v>53</v>
      </c>
      <c r="C22" s="10">
        <v>0</v>
      </c>
      <c r="D22" s="10">
        <v>833</v>
      </c>
      <c r="E22" s="10">
        <v>1000</v>
      </c>
      <c r="F22" s="10">
        <v>0</v>
      </c>
      <c r="G22" s="5"/>
      <c r="H22" s="10">
        <v>0</v>
      </c>
      <c r="I22" s="10">
        <v>0</v>
      </c>
    </row>
    <row r="23" spans="1:9" ht="12.75" customHeight="1">
      <c r="A23" s="1" t="s">
        <v>20</v>
      </c>
      <c r="B23" s="1"/>
      <c r="C23" s="9">
        <f>SUM(C18:C22)</f>
        <v>78000</v>
      </c>
      <c r="D23" s="9">
        <f>SUM(D18:D22)</f>
        <v>40023</v>
      </c>
      <c r="E23" s="9">
        <f>SUM(E18:E22)</f>
        <v>78375</v>
      </c>
      <c r="F23" s="9">
        <f>SUM(F18:F22)</f>
        <v>76100</v>
      </c>
      <c r="G23" s="5"/>
      <c r="H23" s="9">
        <f>SUM(H18:H22)</f>
        <v>76100</v>
      </c>
      <c r="I23" s="9">
        <f>SUM(I18:I22)</f>
        <v>76100</v>
      </c>
    </row>
    <row r="24" spans="1:9" ht="12.75" customHeight="1">
      <c r="A24" s="1"/>
      <c r="B24" s="1"/>
      <c r="C24" s="9"/>
      <c r="D24" s="9"/>
      <c r="E24" s="9"/>
      <c r="F24" s="9"/>
      <c r="G24" s="5"/>
      <c r="H24" s="9"/>
      <c r="I24" s="9"/>
    </row>
    <row r="25" spans="1:9" ht="12.75" customHeight="1">
      <c r="A25" s="1" t="s">
        <v>21</v>
      </c>
      <c r="B25" s="1" t="s">
        <v>54</v>
      </c>
      <c r="C25" s="11">
        <v>0</v>
      </c>
      <c r="D25" s="11">
        <v>345</v>
      </c>
      <c r="E25" s="11">
        <v>350</v>
      </c>
      <c r="F25" s="11">
        <v>0</v>
      </c>
      <c r="G25" s="5"/>
      <c r="H25" s="11">
        <v>0</v>
      </c>
      <c r="I25" s="11">
        <v>0</v>
      </c>
    </row>
    <row r="26" spans="1:9" ht="12.75" customHeight="1">
      <c r="A26" s="1"/>
      <c r="B26" s="1"/>
      <c r="C26" s="9"/>
      <c r="D26" s="9"/>
      <c r="E26" s="9"/>
      <c r="F26" s="9"/>
      <c r="G26" s="5"/>
      <c r="H26" s="9"/>
      <c r="I26" s="9"/>
    </row>
    <row r="27" spans="1:9" ht="12.75" customHeight="1">
      <c r="A27" s="1" t="s">
        <v>22</v>
      </c>
      <c r="B27" s="1"/>
      <c r="C27" s="9"/>
      <c r="D27" s="9"/>
      <c r="E27" s="9"/>
      <c r="F27" s="9"/>
      <c r="G27" s="5"/>
      <c r="H27" s="9"/>
      <c r="I27" s="9"/>
    </row>
    <row r="28" spans="1:10" ht="12.75" customHeight="1">
      <c r="A28" s="1" t="s">
        <v>23</v>
      </c>
      <c r="B28" s="1" t="s">
        <v>55</v>
      </c>
      <c r="C28" s="9">
        <v>0</v>
      </c>
      <c r="D28" s="9">
        <v>6215</v>
      </c>
      <c r="E28" s="9">
        <v>7000</v>
      </c>
      <c r="F28" s="9">
        <v>300</v>
      </c>
      <c r="G28" s="5" t="s">
        <v>163</v>
      </c>
      <c r="H28" s="9">
        <v>300</v>
      </c>
      <c r="I28" s="14">
        <v>0</v>
      </c>
      <c r="J28" t="s">
        <v>156</v>
      </c>
    </row>
    <row r="29" spans="1:10" ht="12.75" customHeight="1">
      <c r="A29" s="1" t="s">
        <v>24</v>
      </c>
      <c r="B29" s="1" t="s">
        <v>56</v>
      </c>
      <c r="C29" s="10">
        <v>0</v>
      </c>
      <c r="D29" s="10">
        <v>46608</v>
      </c>
      <c r="E29" s="10">
        <v>45000</v>
      </c>
      <c r="F29" s="10">
        <v>42500</v>
      </c>
      <c r="G29" s="5" t="s">
        <v>162</v>
      </c>
      <c r="H29" s="10">
        <v>42500</v>
      </c>
      <c r="I29" s="15">
        <v>1002</v>
      </c>
      <c r="J29" t="s">
        <v>157</v>
      </c>
    </row>
    <row r="30" spans="1:9" ht="12.75" customHeight="1">
      <c r="A30" s="1" t="s">
        <v>25</v>
      </c>
      <c r="B30" s="1"/>
      <c r="C30" s="9">
        <f>SUM(C27:C29)</f>
        <v>0</v>
      </c>
      <c r="D30" s="9">
        <f>SUM(D27:D29)</f>
        <v>52823</v>
      </c>
      <c r="E30" s="9">
        <f>SUM(E27:E29)</f>
        <v>52000</v>
      </c>
      <c r="F30" s="9">
        <f>SUM(F27:F29)</f>
        <v>42800</v>
      </c>
      <c r="G30" s="5"/>
      <c r="H30" s="9">
        <f>SUM(H27:H29)</f>
        <v>42800</v>
      </c>
      <c r="I30" s="9">
        <f>SUM(I27:I29)</f>
        <v>1002</v>
      </c>
    </row>
    <row r="31" spans="1:9" ht="12.75" customHeight="1">
      <c r="A31" s="1"/>
      <c r="B31" s="1"/>
      <c r="C31" s="9"/>
      <c r="D31" s="9"/>
      <c r="E31" s="9"/>
      <c r="F31" s="9"/>
      <c r="G31" s="5"/>
      <c r="H31" s="9"/>
      <c r="I31" s="9"/>
    </row>
    <row r="32" spans="1:9" ht="12.75" customHeight="1">
      <c r="A32" s="1" t="s">
        <v>148</v>
      </c>
      <c r="B32" s="1" t="s">
        <v>57</v>
      </c>
      <c r="C32" s="10">
        <v>0</v>
      </c>
      <c r="D32" s="10">
        <v>1475</v>
      </c>
      <c r="E32" s="10">
        <v>1475</v>
      </c>
      <c r="F32" s="10">
        <v>0</v>
      </c>
      <c r="G32" s="5"/>
      <c r="H32" s="10">
        <v>0</v>
      </c>
      <c r="I32" s="10">
        <v>0</v>
      </c>
    </row>
    <row r="33" spans="1:9" ht="12.75" customHeight="1">
      <c r="A33" s="1"/>
      <c r="B33" s="1"/>
      <c r="C33" s="11"/>
      <c r="D33" s="11"/>
      <c r="E33" s="11"/>
      <c r="F33" s="11"/>
      <c r="G33" s="5"/>
      <c r="H33" s="11"/>
      <c r="I33" s="11"/>
    </row>
    <row r="34" spans="1:9" ht="12.75" customHeight="1">
      <c r="A34" s="1" t="s">
        <v>26</v>
      </c>
      <c r="B34" s="1"/>
      <c r="C34" s="10">
        <f>+C8+C12+C16+C23+C25+C30+C32</f>
        <v>446162</v>
      </c>
      <c r="D34" s="10">
        <f>+D8+D12+D16+D23+D25+D30+D32</f>
        <v>368454</v>
      </c>
      <c r="E34" s="10">
        <f>+E8+E12+E16+E23+E25+E30+E32</f>
        <v>480975</v>
      </c>
      <c r="F34" s="10">
        <f>+F8+F12+F16+F23+F25+F30+F32</f>
        <v>470344</v>
      </c>
      <c r="G34" s="5"/>
      <c r="H34" s="10">
        <f>+H8+H12+H16+H23+H25+H30+H32</f>
        <v>470444</v>
      </c>
      <c r="I34" s="10">
        <f>+I8+I12+I16+I23+I25+I30+I32</f>
        <v>428646</v>
      </c>
    </row>
    <row r="35" spans="1:9" ht="9.75">
      <c r="A35" s="1"/>
      <c r="B35" s="1"/>
      <c r="C35" s="9"/>
      <c r="D35" s="9"/>
      <c r="E35" s="9"/>
      <c r="F35" s="9"/>
      <c r="G35" s="5"/>
      <c r="H35" s="9"/>
      <c r="I35" s="9"/>
    </row>
    <row r="36" spans="1:9" ht="12.75" customHeight="1">
      <c r="A36" s="1" t="s">
        <v>27</v>
      </c>
      <c r="B36" s="1"/>
      <c r="C36" s="9"/>
      <c r="D36" s="9"/>
      <c r="E36" s="9"/>
      <c r="F36" s="9"/>
      <c r="G36" s="5"/>
      <c r="H36" s="9"/>
      <c r="I36" s="9"/>
    </row>
    <row r="37" spans="1:9" ht="12.75" customHeight="1">
      <c r="A37" s="1" t="s">
        <v>28</v>
      </c>
      <c r="B37" s="1"/>
      <c r="C37" s="9"/>
      <c r="D37" s="9"/>
      <c r="E37" s="9"/>
      <c r="F37" s="9"/>
      <c r="G37" s="5"/>
      <c r="H37" s="9"/>
      <c r="I37" s="9"/>
    </row>
    <row r="38" spans="1:10" ht="9.75">
      <c r="A38" s="1" t="s">
        <v>29</v>
      </c>
      <c r="B38" s="1" t="s">
        <v>58</v>
      </c>
      <c r="C38" s="9">
        <v>105069</v>
      </c>
      <c r="D38" s="9">
        <v>74611</v>
      </c>
      <c r="E38" s="9">
        <v>100000</v>
      </c>
      <c r="F38" s="9">
        <v>90040</v>
      </c>
      <c r="G38" s="5" t="s">
        <v>167</v>
      </c>
      <c r="H38" s="9">
        <v>90040</v>
      </c>
      <c r="I38" s="14">
        <v>96580</v>
      </c>
      <c r="J38" t="s">
        <v>150</v>
      </c>
    </row>
    <row r="39" spans="1:9" ht="12.75" customHeight="1">
      <c r="A39" s="1" t="s">
        <v>30</v>
      </c>
      <c r="B39" s="1" t="s">
        <v>59</v>
      </c>
      <c r="C39" s="9">
        <v>10500</v>
      </c>
      <c r="D39" s="9">
        <v>4106</v>
      </c>
      <c r="E39" s="9">
        <v>6000</v>
      </c>
      <c r="F39" s="9">
        <v>13000</v>
      </c>
      <c r="G39" s="5" t="s">
        <v>168</v>
      </c>
      <c r="H39" s="9">
        <v>13000</v>
      </c>
      <c r="I39" s="9">
        <v>13000</v>
      </c>
    </row>
    <row r="40" spans="1:10" ht="12.75" customHeight="1">
      <c r="A40" s="1" t="s">
        <v>31</v>
      </c>
      <c r="B40" s="1" t="s">
        <v>60</v>
      </c>
      <c r="C40" s="9">
        <v>9185</v>
      </c>
      <c r="D40" s="9">
        <v>6243</v>
      </c>
      <c r="E40" s="9">
        <v>8325</v>
      </c>
      <c r="F40" s="9">
        <v>7743</v>
      </c>
      <c r="G40" s="5"/>
      <c r="H40" s="9">
        <v>7743</v>
      </c>
      <c r="I40" s="14">
        <v>8935</v>
      </c>
      <c r="J40" t="s">
        <v>151</v>
      </c>
    </row>
    <row r="41" spans="1:10" ht="12.75" customHeight="1">
      <c r="A41" s="1" t="s">
        <v>32</v>
      </c>
      <c r="B41" s="1" t="s">
        <v>61</v>
      </c>
      <c r="C41" s="9">
        <v>0</v>
      </c>
      <c r="D41" s="9">
        <v>1174</v>
      </c>
      <c r="E41" s="9">
        <v>1850</v>
      </c>
      <c r="F41" s="9">
        <v>1100</v>
      </c>
      <c r="G41" s="5" t="s">
        <v>169</v>
      </c>
      <c r="H41" s="9">
        <v>1100</v>
      </c>
      <c r="I41" s="14">
        <v>4000</v>
      </c>
      <c r="J41" t="s">
        <v>152</v>
      </c>
    </row>
    <row r="42" spans="1:10" ht="12.75" customHeight="1">
      <c r="A42" s="1" t="s">
        <v>33</v>
      </c>
      <c r="B42" s="1" t="s">
        <v>62</v>
      </c>
      <c r="C42" s="9">
        <v>1010</v>
      </c>
      <c r="D42" s="9">
        <v>396</v>
      </c>
      <c r="E42" s="9">
        <v>620</v>
      </c>
      <c r="F42" s="9">
        <v>1203</v>
      </c>
      <c r="G42" s="5"/>
      <c r="H42" s="9">
        <v>1203</v>
      </c>
      <c r="I42" s="14">
        <v>1300</v>
      </c>
      <c r="J42" t="s">
        <v>151</v>
      </c>
    </row>
    <row r="43" spans="1:10" ht="12.75" customHeight="1">
      <c r="A43" s="1" t="s">
        <v>34</v>
      </c>
      <c r="B43" s="1" t="s">
        <v>63</v>
      </c>
      <c r="C43" s="9">
        <v>7090</v>
      </c>
      <c r="D43" s="9">
        <v>1332</v>
      </c>
      <c r="E43" s="9">
        <v>1330</v>
      </c>
      <c r="F43" s="9">
        <v>6816</v>
      </c>
      <c r="G43" s="5" t="s">
        <v>177</v>
      </c>
      <c r="H43" s="9">
        <v>1816</v>
      </c>
      <c r="I43" s="14">
        <v>1336</v>
      </c>
      <c r="J43" t="s">
        <v>153</v>
      </c>
    </row>
    <row r="44" spans="1:10" ht="12.75" customHeight="1">
      <c r="A44" s="1" t="s">
        <v>35</v>
      </c>
      <c r="B44" s="1" t="s">
        <v>64</v>
      </c>
      <c r="C44" s="9">
        <v>2300</v>
      </c>
      <c r="D44" s="9">
        <v>827</v>
      </c>
      <c r="E44" s="9">
        <v>1200</v>
      </c>
      <c r="F44" s="9">
        <v>2353</v>
      </c>
      <c r="G44" s="5" t="s">
        <v>170</v>
      </c>
      <c r="H44" s="9">
        <v>2353</v>
      </c>
      <c r="I44" s="14">
        <v>2206</v>
      </c>
      <c r="J44" t="s">
        <v>154</v>
      </c>
    </row>
    <row r="45" spans="1:9" ht="12.75" customHeight="1">
      <c r="A45" s="1" t="s">
        <v>36</v>
      </c>
      <c r="B45" s="1" t="s">
        <v>65</v>
      </c>
      <c r="C45" s="9">
        <v>6831</v>
      </c>
      <c r="D45" s="9">
        <v>566</v>
      </c>
      <c r="E45" s="9">
        <v>1000</v>
      </c>
      <c r="F45" s="9">
        <v>2912</v>
      </c>
      <c r="G45" s="5"/>
      <c r="H45" s="9">
        <v>2912</v>
      </c>
      <c r="I45" s="9">
        <v>2912</v>
      </c>
    </row>
    <row r="46" spans="1:9" ht="12.75" customHeight="1">
      <c r="A46" s="1" t="s">
        <v>37</v>
      </c>
      <c r="B46" s="1" t="s">
        <v>66</v>
      </c>
      <c r="C46" s="10">
        <v>760</v>
      </c>
      <c r="D46" s="10">
        <v>50</v>
      </c>
      <c r="E46" s="10">
        <v>760</v>
      </c>
      <c r="F46" s="10">
        <v>1760</v>
      </c>
      <c r="G46" s="5" t="s">
        <v>171</v>
      </c>
      <c r="H46" s="10">
        <v>1760</v>
      </c>
      <c r="I46" s="10">
        <v>1760</v>
      </c>
    </row>
    <row r="47" spans="1:9" ht="12.75" customHeight="1">
      <c r="A47" s="1" t="s">
        <v>38</v>
      </c>
      <c r="B47" s="1"/>
      <c r="C47" s="9">
        <f>SUM(C38:C46)</f>
        <v>142745</v>
      </c>
      <c r="D47" s="9">
        <f>SUM(D38:D46)</f>
        <v>89305</v>
      </c>
      <c r="E47" s="9">
        <f>SUM(E38:E46)</f>
        <v>121085</v>
      </c>
      <c r="F47" s="9">
        <f>SUM(F38:F46)</f>
        <v>126927</v>
      </c>
      <c r="G47" s="5"/>
      <c r="H47" s="9">
        <f>SUM(H38:H46)</f>
        <v>121927</v>
      </c>
      <c r="I47" s="9">
        <f>SUM(I38:I46)</f>
        <v>132029</v>
      </c>
    </row>
    <row r="48" spans="1:9" ht="12.75" customHeight="1">
      <c r="A48" s="1" t="s">
        <v>39</v>
      </c>
      <c r="B48" s="1"/>
      <c r="C48" s="9"/>
      <c r="D48" s="9"/>
      <c r="E48" s="9"/>
      <c r="F48" s="9"/>
      <c r="G48" s="5"/>
      <c r="H48" s="9"/>
      <c r="I48" s="9"/>
    </row>
    <row r="49" spans="1:9" ht="12.75" customHeight="1">
      <c r="A49" s="1" t="s">
        <v>40</v>
      </c>
      <c r="B49" s="1" t="s">
        <v>67</v>
      </c>
      <c r="C49" s="9">
        <v>27700</v>
      </c>
      <c r="D49" s="9">
        <v>18973</v>
      </c>
      <c r="E49" s="9">
        <v>32500</v>
      </c>
      <c r="F49" s="9">
        <v>29000</v>
      </c>
      <c r="G49" s="5"/>
      <c r="H49" s="9">
        <v>29000</v>
      </c>
      <c r="I49" s="9">
        <v>29000</v>
      </c>
    </row>
    <row r="50" spans="1:9" ht="9.75">
      <c r="A50" s="1" t="s">
        <v>41</v>
      </c>
      <c r="B50" s="1" t="s">
        <v>68</v>
      </c>
      <c r="C50" s="9">
        <v>3900</v>
      </c>
      <c r="D50" s="9">
        <v>3900</v>
      </c>
      <c r="E50" s="9">
        <v>3900</v>
      </c>
      <c r="F50" s="9">
        <v>7500</v>
      </c>
      <c r="G50" s="5" t="s">
        <v>172</v>
      </c>
      <c r="H50" s="9">
        <v>7500</v>
      </c>
      <c r="I50" s="9">
        <v>7500</v>
      </c>
    </row>
    <row r="51" spans="1:9" ht="12.75" customHeight="1">
      <c r="A51" s="1" t="s">
        <v>72</v>
      </c>
      <c r="B51" s="1" t="s">
        <v>117</v>
      </c>
      <c r="C51" s="10">
        <v>950</v>
      </c>
      <c r="D51" s="10">
        <v>2850</v>
      </c>
      <c r="E51" s="10">
        <v>3000</v>
      </c>
      <c r="F51" s="10">
        <v>2100</v>
      </c>
      <c r="G51" s="5"/>
      <c r="H51" s="10">
        <v>2100</v>
      </c>
      <c r="I51" s="10">
        <v>2100</v>
      </c>
    </row>
    <row r="52" spans="1:9" ht="12.75" customHeight="1">
      <c r="A52" s="1" t="s">
        <v>73</v>
      </c>
      <c r="B52" s="1"/>
      <c r="C52" s="9">
        <f>SUM(C49:C51)</f>
        <v>32550</v>
      </c>
      <c r="D52" s="9">
        <f>SUM(D49:D51)</f>
        <v>25723</v>
      </c>
      <c r="E52" s="9">
        <f>SUM(E49:E51)</f>
        <v>39400</v>
      </c>
      <c r="F52" s="9">
        <f>SUM(F49:F51)</f>
        <v>38600</v>
      </c>
      <c r="G52" s="5"/>
      <c r="H52" s="9">
        <f>SUM(H49:H51)</f>
        <v>38600</v>
      </c>
      <c r="I52" s="9">
        <f>SUM(I49:I51)</f>
        <v>38600</v>
      </c>
    </row>
    <row r="53" spans="1:9" ht="12.75" customHeight="1">
      <c r="A53" s="1" t="s">
        <v>74</v>
      </c>
      <c r="B53" s="1"/>
      <c r="C53" s="9"/>
      <c r="D53" s="9"/>
      <c r="E53" s="9"/>
      <c r="F53" s="9"/>
      <c r="G53" s="5"/>
      <c r="H53" s="9"/>
      <c r="I53" s="9"/>
    </row>
    <row r="54" spans="1:10" ht="12.75" customHeight="1">
      <c r="A54" s="1" t="s">
        <v>75</v>
      </c>
      <c r="B54" s="1" t="s">
        <v>118</v>
      </c>
      <c r="C54" s="9">
        <v>3680</v>
      </c>
      <c r="D54" s="9">
        <v>25775</v>
      </c>
      <c r="E54" s="9">
        <v>30000</v>
      </c>
      <c r="F54" s="9">
        <v>28150</v>
      </c>
      <c r="G54" s="5"/>
      <c r="H54" s="9">
        <v>28150</v>
      </c>
      <c r="I54" s="14">
        <v>3051</v>
      </c>
      <c r="J54" t="s">
        <v>155</v>
      </c>
    </row>
    <row r="55" spans="1:9" ht="12.75" customHeight="1">
      <c r="A55" s="1" t="s">
        <v>76</v>
      </c>
      <c r="B55" s="1" t="s">
        <v>119</v>
      </c>
      <c r="C55" s="9">
        <v>7800</v>
      </c>
      <c r="D55" s="9">
        <v>4491</v>
      </c>
      <c r="E55" s="9">
        <v>6000</v>
      </c>
      <c r="F55" s="9">
        <v>8100</v>
      </c>
      <c r="G55" s="5"/>
      <c r="H55" s="9">
        <v>8100</v>
      </c>
      <c r="I55" s="9">
        <v>8100</v>
      </c>
    </row>
    <row r="56" spans="1:9" ht="12.75" customHeight="1">
      <c r="A56" s="1" t="s">
        <v>77</v>
      </c>
      <c r="B56" s="1" t="s">
        <v>120</v>
      </c>
      <c r="C56" s="9">
        <v>250</v>
      </c>
      <c r="D56" s="9">
        <v>835</v>
      </c>
      <c r="E56" s="9">
        <v>1375</v>
      </c>
      <c r="F56" s="9">
        <v>450</v>
      </c>
      <c r="G56" s="5"/>
      <c r="H56" s="9">
        <v>450</v>
      </c>
      <c r="I56" s="9">
        <v>450</v>
      </c>
    </row>
    <row r="57" spans="1:9" ht="12.75" customHeight="1">
      <c r="A57" s="1" t="s">
        <v>78</v>
      </c>
      <c r="B57" s="1" t="s">
        <v>121</v>
      </c>
      <c r="C57" s="9">
        <v>300</v>
      </c>
      <c r="D57" s="9">
        <v>1078</v>
      </c>
      <c r="E57" s="9">
        <v>1500</v>
      </c>
      <c r="F57" s="9">
        <v>500</v>
      </c>
      <c r="G57" s="5"/>
      <c r="H57" s="9">
        <v>500</v>
      </c>
      <c r="I57" s="9">
        <v>500</v>
      </c>
    </row>
    <row r="58" spans="1:10" ht="30">
      <c r="A58" s="1" t="s">
        <v>79</v>
      </c>
      <c r="B58" s="1" t="s">
        <v>122</v>
      </c>
      <c r="C58" s="9">
        <v>8250</v>
      </c>
      <c r="D58" s="9">
        <v>9784</v>
      </c>
      <c r="E58" s="9">
        <v>9800</v>
      </c>
      <c r="F58" s="9">
        <v>10300</v>
      </c>
      <c r="G58" s="5" t="s">
        <v>173</v>
      </c>
      <c r="H58" s="9">
        <v>10300</v>
      </c>
      <c r="I58" s="14">
        <v>13300</v>
      </c>
      <c r="J58" t="s">
        <v>158</v>
      </c>
    </row>
    <row r="59" spans="1:10" ht="9.75">
      <c r="A59" s="1" t="s">
        <v>80</v>
      </c>
      <c r="B59" s="1" t="s">
        <v>123</v>
      </c>
      <c r="C59" s="9">
        <v>2000</v>
      </c>
      <c r="D59" s="9">
        <v>16000</v>
      </c>
      <c r="E59" s="9">
        <v>17500</v>
      </c>
      <c r="F59" s="9">
        <v>17900</v>
      </c>
      <c r="G59" s="5"/>
      <c r="H59" s="9">
        <v>17900</v>
      </c>
      <c r="I59" s="14">
        <v>2501</v>
      </c>
      <c r="J59" t="s">
        <v>159</v>
      </c>
    </row>
    <row r="60" spans="1:9" ht="12.75" customHeight="1">
      <c r="A60" s="1" t="s">
        <v>81</v>
      </c>
      <c r="B60" s="1" t="s">
        <v>124</v>
      </c>
      <c r="C60" s="10">
        <v>1670</v>
      </c>
      <c r="D60" s="10">
        <v>980</v>
      </c>
      <c r="E60" s="10">
        <v>1100</v>
      </c>
      <c r="F60" s="10">
        <v>1450</v>
      </c>
      <c r="G60" s="5"/>
      <c r="H60" s="10">
        <v>1450</v>
      </c>
      <c r="I60" s="10">
        <v>1450</v>
      </c>
    </row>
    <row r="61" spans="1:9" ht="12.75" customHeight="1">
      <c r="A61" s="1" t="s">
        <v>82</v>
      </c>
      <c r="B61" s="1"/>
      <c r="C61" s="9">
        <f>SUM(C54:C60)</f>
        <v>23950</v>
      </c>
      <c r="D61" s="9">
        <f>SUM(D54:D60)</f>
        <v>58943</v>
      </c>
      <c r="E61" s="9">
        <f>SUM(E54:E60)</f>
        <v>67275</v>
      </c>
      <c r="F61" s="9">
        <f>SUM(F54:F60)</f>
        <v>66850</v>
      </c>
      <c r="G61" s="5"/>
      <c r="H61" s="9">
        <f>SUM(H54:H60)</f>
        <v>66850</v>
      </c>
      <c r="I61" s="9">
        <f>SUM(I54:I60)</f>
        <v>29352</v>
      </c>
    </row>
    <row r="62" spans="1:9" ht="12.75" customHeight="1">
      <c r="A62" s="1" t="s">
        <v>83</v>
      </c>
      <c r="B62" s="1"/>
      <c r="C62" s="9"/>
      <c r="D62" s="9"/>
      <c r="E62" s="9"/>
      <c r="F62" s="9"/>
      <c r="G62" s="5"/>
      <c r="H62" s="9"/>
      <c r="I62" s="9"/>
    </row>
    <row r="63" spans="1:9" ht="12.75" customHeight="1">
      <c r="A63" s="1" t="s">
        <v>84</v>
      </c>
      <c r="B63" s="1" t="s">
        <v>125</v>
      </c>
      <c r="C63" s="9">
        <v>4250</v>
      </c>
      <c r="D63" s="9">
        <v>1570</v>
      </c>
      <c r="E63" s="9">
        <v>2150</v>
      </c>
      <c r="F63" s="9">
        <v>2600</v>
      </c>
      <c r="G63" s="5"/>
      <c r="H63" s="9">
        <v>2600</v>
      </c>
      <c r="I63" s="9">
        <v>2600</v>
      </c>
    </row>
    <row r="64" spans="1:9" ht="12.75" customHeight="1">
      <c r="A64" s="1" t="s">
        <v>85</v>
      </c>
      <c r="B64" s="1" t="s">
        <v>126</v>
      </c>
      <c r="C64" s="9">
        <v>10500</v>
      </c>
      <c r="D64" s="9">
        <v>4913</v>
      </c>
      <c r="E64" s="9">
        <v>6550</v>
      </c>
      <c r="F64" s="9">
        <v>6600</v>
      </c>
      <c r="G64" s="5"/>
      <c r="H64" s="9">
        <v>6600</v>
      </c>
      <c r="I64" s="9">
        <v>6600</v>
      </c>
    </row>
    <row r="65" spans="1:9" ht="12.75" customHeight="1">
      <c r="A65" s="1" t="s">
        <v>86</v>
      </c>
      <c r="B65" s="1" t="s">
        <v>127</v>
      </c>
      <c r="C65" s="9">
        <v>10500</v>
      </c>
      <c r="D65" s="9">
        <v>6753</v>
      </c>
      <c r="E65" s="9">
        <v>9050</v>
      </c>
      <c r="F65" s="9">
        <v>9500</v>
      </c>
      <c r="G65" s="5"/>
      <c r="H65" s="9">
        <v>9500</v>
      </c>
      <c r="I65" s="9">
        <v>9500</v>
      </c>
    </row>
    <row r="66" spans="1:9" ht="12.75" customHeight="1">
      <c r="A66" s="1" t="s">
        <v>87</v>
      </c>
      <c r="B66" s="1" t="s">
        <v>128</v>
      </c>
      <c r="C66" s="9">
        <v>3600</v>
      </c>
      <c r="D66" s="9">
        <v>2145</v>
      </c>
      <c r="E66" s="9">
        <v>3700</v>
      </c>
      <c r="F66" s="9">
        <v>1700</v>
      </c>
      <c r="G66" s="5"/>
      <c r="H66" s="9">
        <v>1700</v>
      </c>
      <c r="I66" s="9">
        <v>1700</v>
      </c>
    </row>
    <row r="67" spans="1:9" ht="12.75" customHeight="1">
      <c r="A67" s="1" t="s">
        <v>88</v>
      </c>
      <c r="B67" s="1" t="s">
        <v>129</v>
      </c>
      <c r="C67" s="9">
        <v>3600</v>
      </c>
      <c r="D67" s="9">
        <v>4367</v>
      </c>
      <c r="E67" s="9">
        <v>6700</v>
      </c>
      <c r="F67" s="9">
        <v>3660</v>
      </c>
      <c r="G67" s="5"/>
      <c r="H67" s="9">
        <v>3660</v>
      </c>
      <c r="I67" s="9">
        <v>3660</v>
      </c>
    </row>
    <row r="68" spans="1:9" ht="12.75" customHeight="1">
      <c r="A68" s="1" t="s">
        <v>89</v>
      </c>
      <c r="B68" s="1" t="s">
        <v>130</v>
      </c>
      <c r="C68" s="9">
        <v>19880</v>
      </c>
      <c r="D68" s="9">
        <v>10915</v>
      </c>
      <c r="E68" s="9">
        <v>15000</v>
      </c>
      <c r="F68" s="9">
        <v>21670</v>
      </c>
      <c r="G68" s="5"/>
      <c r="H68" s="9">
        <v>21670</v>
      </c>
      <c r="I68" s="9">
        <v>21670</v>
      </c>
    </row>
    <row r="69" spans="1:9" ht="12.75" customHeight="1">
      <c r="A69" s="1" t="s">
        <v>90</v>
      </c>
      <c r="B69" s="1" t="s">
        <v>131</v>
      </c>
      <c r="C69" s="9">
        <v>1200</v>
      </c>
      <c r="D69" s="9">
        <v>1089</v>
      </c>
      <c r="E69" s="9">
        <v>1750</v>
      </c>
      <c r="F69" s="9">
        <v>2000</v>
      </c>
      <c r="G69" s="5"/>
      <c r="H69" s="9">
        <v>8700</v>
      </c>
      <c r="I69" s="9">
        <v>8700</v>
      </c>
    </row>
    <row r="70" spans="1:9" ht="12.75" customHeight="1">
      <c r="A70" s="1" t="s">
        <v>91</v>
      </c>
      <c r="B70" s="1" t="s">
        <v>132</v>
      </c>
      <c r="C70" s="9">
        <v>33000</v>
      </c>
      <c r="D70" s="9">
        <v>26694</v>
      </c>
      <c r="E70" s="9">
        <v>35000</v>
      </c>
      <c r="F70" s="9">
        <v>33000</v>
      </c>
      <c r="G70" s="5"/>
      <c r="H70" s="9">
        <v>33000</v>
      </c>
      <c r="I70" s="9">
        <v>33000</v>
      </c>
    </row>
    <row r="71" spans="1:9" ht="12.75" customHeight="1">
      <c r="A71" s="1" t="s">
        <v>92</v>
      </c>
      <c r="B71" s="1" t="s">
        <v>133</v>
      </c>
      <c r="C71" s="9">
        <v>15000</v>
      </c>
      <c r="D71" s="9">
        <v>8340</v>
      </c>
      <c r="E71" s="9">
        <v>15000</v>
      </c>
      <c r="F71" s="9">
        <v>15000</v>
      </c>
      <c r="G71" s="5"/>
      <c r="H71" s="9">
        <v>15000</v>
      </c>
      <c r="I71" s="9">
        <v>15000</v>
      </c>
    </row>
    <row r="72" spans="1:9" ht="12.75" customHeight="1">
      <c r="A72" s="1" t="s">
        <v>93</v>
      </c>
      <c r="B72" s="1" t="s">
        <v>134</v>
      </c>
      <c r="C72" s="9">
        <v>14000</v>
      </c>
      <c r="D72" s="9">
        <v>12403</v>
      </c>
      <c r="E72" s="9">
        <v>13600</v>
      </c>
      <c r="F72" s="9">
        <v>14000</v>
      </c>
      <c r="G72" s="5"/>
      <c r="H72" s="9">
        <v>14000</v>
      </c>
      <c r="I72" s="9">
        <v>14000</v>
      </c>
    </row>
    <row r="73" spans="1:10" ht="12.75" customHeight="1">
      <c r="A73" s="1" t="s">
        <v>94</v>
      </c>
      <c r="B73" s="1" t="s">
        <v>135</v>
      </c>
      <c r="C73" s="9">
        <v>29000</v>
      </c>
      <c r="D73" s="9">
        <v>16913</v>
      </c>
      <c r="E73" s="9">
        <v>22500</v>
      </c>
      <c r="F73" s="9">
        <v>30000</v>
      </c>
      <c r="G73" s="5"/>
      <c r="H73" s="9">
        <v>30000</v>
      </c>
      <c r="I73" s="14">
        <v>25000</v>
      </c>
      <c r="J73" t="s">
        <v>160</v>
      </c>
    </row>
    <row r="74" spans="1:9" ht="12.75" customHeight="1">
      <c r="A74" s="1" t="s">
        <v>95</v>
      </c>
      <c r="B74" s="1" t="s">
        <v>136</v>
      </c>
      <c r="C74" s="9">
        <v>3500</v>
      </c>
      <c r="D74" s="9">
        <v>170</v>
      </c>
      <c r="E74" s="9">
        <v>3500</v>
      </c>
      <c r="F74" s="9">
        <v>0</v>
      </c>
      <c r="G74" s="5"/>
      <c r="H74" s="9">
        <v>0</v>
      </c>
      <c r="I74" s="9">
        <v>0</v>
      </c>
    </row>
    <row r="75" spans="1:9" ht="12.75" customHeight="1">
      <c r="A75" s="1" t="s">
        <v>96</v>
      </c>
      <c r="B75" s="1" t="s">
        <v>137</v>
      </c>
      <c r="C75" s="10">
        <v>250</v>
      </c>
      <c r="D75" s="10">
        <v>0</v>
      </c>
      <c r="E75" s="10">
        <v>250</v>
      </c>
      <c r="F75" s="10">
        <v>800</v>
      </c>
      <c r="G75" s="5"/>
      <c r="H75" s="10">
        <v>800</v>
      </c>
      <c r="I75" s="10">
        <v>800</v>
      </c>
    </row>
    <row r="76" spans="1:9" ht="12.75" customHeight="1">
      <c r="A76" s="1" t="s">
        <v>97</v>
      </c>
      <c r="B76" s="1"/>
      <c r="C76" s="9">
        <f>SUM(C63:C75)</f>
        <v>148280</v>
      </c>
      <c r="D76" s="9">
        <f>SUM(D63:D75)</f>
        <v>96272</v>
      </c>
      <c r="E76" s="9">
        <f>SUM(E63:E75)</f>
        <v>134750</v>
      </c>
      <c r="F76" s="9">
        <f>SUM(F63:F75)</f>
        <v>140530</v>
      </c>
      <c r="G76" s="5"/>
      <c r="H76" s="9">
        <f>SUM(H63:H75)</f>
        <v>147230</v>
      </c>
      <c r="I76" s="9">
        <f>SUM(I63:I75)</f>
        <v>142230</v>
      </c>
    </row>
    <row r="77" spans="1:9" ht="12.75" customHeight="1">
      <c r="A77" s="1" t="s">
        <v>98</v>
      </c>
      <c r="B77" s="1"/>
      <c r="C77" s="9"/>
      <c r="D77" s="9"/>
      <c r="E77" s="9"/>
      <c r="F77" s="9"/>
      <c r="G77" s="5"/>
      <c r="H77" s="9"/>
      <c r="I77" s="9"/>
    </row>
    <row r="78" spans="1:9" ht="12.75" customHeight="1">
      <c r="A78" s="1" t="s">
        <v>99</v>
      </c>
      <c r="B78" s="1" t="s">
        <v>138</v>
      </c>
      <c r="C78" s="9">
        <v>1200</v>
      </c>
      <c r="D78" s="9">
        <v>1202</v>
      </c>
      <c r="E78" s="9">
        <v>1600</v>
      </c>
      <c r="F78" s="9">
        <v>1200</v>
      </c>
      <c r="G78" s="5"/>
      <c r="H78" s="9">
        <v>1200</v>
      </c>
      <c r="I78" s="9">
        <v>1200</v>
      </c>
    </row>
    <row r="79" spans="1:9" ht="12.75" customHeight="1">
      <c r="A79" s="1" t="s">
        <v>100</v>
      </c>
      <c r="B79" s="1" t="s">
        <v>139</v>
      </c>
      <c r="C79" s="9">
        <v>1600</v>
      </c>
      <c r="D79" s="9">
        <v>1226</v>
      </c>
      <c r="E79" s="9">
        <v>1500</v>
      </c>
      <c r="F79" s="9">
        <v>1700</v>
      </c>
      <c r="G79" s="5"/>
      <c r="H79" s="9">
        <v>1700</v>
      </c>
      <c r="I79" s="9">
        <v>1700</v>
      </c>
    </row>
    <row r="80" spans="1:9" ht="12.75" customHeight="1">
      <c r="A80" s="1" t="s">
        <v>101</v>
      </c>
      <c r="B80" s="1" t="s">
        <v>140</v>
      </c>
      <c r="C80" s="9">
        <v>1800</v>
      </c>
      <c r="D80" s="9">
        <v>866</v>
      </c>
      <c r="E80" s="9">
        <v>1200</v>
      </c>
      <c r="F80" s="9">
        <v>200</v>
      </c>
      <c r="G80" s="5"/>
      <c r="H80" s="9">
        <v>200</v>
      </c>
      <c r="I80" s="9">
        <v>200</v>
      </c>
    </row>
    <row r="81" spans="1:9" ht="12.75" customHeight="1">
      <c r="A81" s="1" t="s">
        <v>102</v>
      </c>
      <c r="B81" s="1" t="s">
        <v>141</v>
      </c>
      <c r="C81" s="9">
        <v>4000</v>
      </c>
      <c r="D81" s="9">
        <v>3060</v>
      </c>
      <c r="E81" s="9">
        <v>5000</v>
      </c>
      <c r="F81" s="9">
        <v>4000</v>
      </c>
      <c r="G81" s="5"/>
      <c r="H81" s="9">
        <v>4000</v>
      </c>
      <c r="I81" s="9">
        <v>4000</v>
      </c>
    </row>
    <row r="82" spans="1:9" ht="12.75" customHeight="1">
      <c r="A82" s="1" t="s">
        <v>103</v>
      </c>
      <c r="B82" s="1" t="s">
        <v>142</v>
      </c>
      <c r="C82" s="10">
        <v>500</v>
      </c>
      <c r="D82" s="10">
        <v>2495</v>
      </c>
      <c r="E82" s="10">
        <v>2500</v>
      </c>
      <c r="F82" s="10">
        <v>0</v>
      </c>
      <c r="G82" s="5"/>
      <c r="H82" s="10">
        <v>0</v>
      </c>
      <c r="I82" s="10">
        <v>0</v>
      </c>
    </row>
    <row r="83" spans="1:9" ht="12.75" customHeight="1">
      <c r="A83" s="1" t="s">
        <v>104</v>
      </c>
      <c r="B83" s="1"/>
      <c r="C83" s="9">
        <f>SUM(C78:C82)</f>
        <v>9100</v>
      </c>
      <c r="D83" s="9">
        <f>SUM(D78:D82)</f>
        <v>8849</v>
      </c>
      <c r="E83" s="9">
        <f>SUM(E78:E82)</f>
        <v>11800</v>
      </c>
      <c r="F83" s="9">
        <f>SUM(F78:F82)</f>
        <v>7100</v>
      </c>
      <c r="G83" s="5"/>
      <c r="H83" s="9">
        <f>SUM(H78:H82)</f>
        <v>7100</v>
      </c>
      <c r="I83" s="9">
        <f>SUM(I78:I82)</f>
        <v>7100</v>
      </c>
    </row>
    <row r="84" spans="1:9" ht="12.75" customHeight="1">
      <c r="A84" s="1" t="s">
        <v>105</v>
      </c>
      <c r="B84" s="1"/>
      <c r="C84" s="9"/>
      <c r="D84" s="9"/>
      <c r="E84" s="9"/>
      <c r="F84" s="9"/>
      <c r="G84" s="5"/>
      <c r="H84" s="9"/>
      <c r="I84" s="9"/>
    </row>
    <row r="85" spans="1:9" ht="12.75" customHeight="1">
      <c r="A85" s="1" t="s">
        <v>106</v>
      </c>
      <c r="B85" s="1" t="s">
        <v>143</v>
      </c>
      <c r="C85" s="9">
        <v>2400</v>
      </c>
      <c r="D85" s="9">
        <v>1991</v>
      </c>
      <c r="E85" s="9">
        <v>2600</v>
      </c>
      <c r="F85" s="9">
        <v>2400</v>
      </c>
      <c r="G85" s="5"/>
      <c r="H85" s="9">
        <v>2400</v>
      </c>
      <c r="I85" s="9">
        <v>2400</v>
      </c>
    </row>
    <row r="86" spans="1:9" ht="12.75" customHeight="1">
      <c r="A86" s="1" t="s">
        <v>107</v>
      </c>
      <c r="B86" s="1" t="s">
        <v>144</v>
      </c>
      <c r="C86" s="9">
        <v>58320</v>
      </c>
      <c r="D86" s="9">
        <v>43203</v>
      </c>
      <c r="E86" s="9">
        <v>58316</v>
      </c>
      <c r="F86" s="9">
        <v>60500</v>
      </c>
      <c r="G86" s="5"/>
      <c r="H86" s="9">
        <v>60500</v>
      </c>
      <c r="I86" s="9">
        <v>60500</v>
      </c>
    </row>
    <row r="87" spans="1:9" ht="12.75" customHeight="1">
      <c r="A87" s="1" t="s">
        <v>108</v>
      </c>
      <c r="B87" s="1" t="s">
        <v>145</v>
      </c>
      <c r="C87" s="9">
        <v>1800</v>
      </c>
      <c r="D87" s="9">
        <v>1528</v>
      </c>
      <c r="E87" s="9">
        <v>2325</v>
      </c>
      <c r="F87" s="9">
        <v>2100</v>
      </c>
      <c r="G87" s="5"/>
      <c r="H87" s="9">
        <v>2100</v>
      </c>
      <c r="I87" s="9">
        <v>2100</v>
      </c>
    </row>
    <row r="88" spans="1:10" ht="12.75" customHeight="1">
      <c r="A88" s="1" t="s">
        <v>109</v>
      </c>
      <c r="B88" s="1" t="s">
        <v>146</v>
      </c>
      <c r="C88" s="10">
        <v>0</v>
      </c>
      <c r="D88" s="10">
        <v>21</v>
      </c>
      <c r="E88" s="10">
        <v>50</v>
      </c>
      <c r="F88" s="10">
        <v>0</v>
      </c>
      <c r="G88" s="5"/>
      <c r="H88" s="10">
        <v>0</v>
      </c>
      <c r="I88" s="14">
        <v>1000</v>
      </c>
      <c r="J88" t="s">
        <v>161</v>
      </c>
    </row>
    <row r="89" spans="1:9" ht="12.75" customHeight="1">
      <c r="A89" s="1" t="s">
        <v>110</v>
      </c>
      <c r="B89" s="1"/>
      <c r="C89" s="10">
        <f>SUM(C85:C88)</f>
        <v>62520</v>
      </c>
      <c r="D89" s="10">
        <f>SUM(D85:D88)</f>
        <v>46743</v>
      </c>
      <c r="E89" s="10">
        <f>SUM(E85:E88)</f>
        <v>63291</v>
      </c>
      <c r="F89" s="10">
        <f>SUM(F85:F88)</f>
        <v>65000</v>
      </c>
      <c r="G89" s="5"/>
      <c r="H89" s="10">
        <f>SUM(H85:H88)</f>
        <v>65000</v>
      </c>
      <c r="I89" s="10">
        <f>SUM(I85:I88)</f>
        <v>66000</v>
      </c>
    </row>
    <row r="90" spans="1:9" ht="12.75" customHeight="1">
      <c r="A90" s="1" t="s">
        <v>111</v>
      </c>
      <c r="B90" s="1"/>
      <c r="C90" s="10">
        <f>+C47+C52+C61+C76+C83+C89</f>
        <v>419145</v>
      </c>
      <c r="D90" s="10">
        <f>+D47+D52+D61+D76+D83+D89</f>
        <v>325835</v>
      </c>
      <c r="E90" s="10">
        <f>+E47+E52+E61+E76+E83+E89</f>
        <v>437601</v>
      </c>
      <c r="F90" s="10">
        <f>+F47+F52+F61+F76+F83+F89</f>
        <v>445007</v>
      </c>
      <c r="G90" s="5"/>
      <c r="H90" s="10">
        <f>+H47+H52+H61+H76+H83+H89</f>
        <v>446707</v>
      </c>
      <c r="I90" s="10">
        <f>+I47+I52+I61+I76+I83+I89</f>
        <v>415311</v>
      </c>
    </row>
    <row r="91" spans="1:9" ht="9.75">
      <c r="A91" s="1"/>
      <c r="B91" s="1"/>
      <c r="C91" s="9"/>
      <c r="D91" s="9"/>
      <c r="E91" s="9"/>
      <c r="F91" s="9"/>
      <c r="G91" s="5"/>
      <c r="H91" s="9"/>
      <c r="I91" s="9"/>
    </row>
    <row r="92" spans="1:9" ht="12.75" customHeight="1">
      <c r="A92" s="1" t="s">
        <v>112</v>
      </c>
      <c r="B92" s="1"/>
      <c r="C92" s="10">
        <f>+C34-C90</f>
        <v>27017</v>
      </c>
      <c r="D92" s="10">
        <f>+D34-D90</f>
        <v>42619</v>
      </c>
      <c r="E92" s="10">
        <f>+E34-E90</f>
        <v>43374</v>
      </c>
      <c r="F92" s="10">
        <f>+F34-F90</f>
        <v>25337</v>
      </c>
      <c r="G92" s="5"/>
      <c r="H92" s="10">
        <f>+H34-H90</f>
        <v>23737</v>
      </c>
      <c r="I92" s="10">
        <f>+I34-I90</f>
        <v>13335</v>
      </c>
    </row>
    <row r="93" spans="1:9" ht="9.75">
      <c r="A93" s="1"/>
      <c r="B93" s="1"/>
      <c r="C93" s="9"/>
      <c r="D93" s="9"/>
      <c r="E93" s="9"/>
      <c r="F93" s="9"/>
      <c r="G93" s="5"/>
      <c r="H93" s="9"/>
      <c r="I93" s="9"/>
    </row>
    <row r="94" spans="1:9" ht="12.75" customHeight="1">
      <c r="A94" s="1" t="s">
        <v>113</v>
      </c>
      <c r="B94" s="1"/>
      <c r="C94" s="10">
        <v>27000</v>
      </c>
      <c r="D94" s="10">
        <v>0</v>
      </c>
      <c r="E94" s="10">
        <v>35700</v>
      </c>
      <c r="F94" s="10">
        <v>0</v>
      </c>
      <c r="G94" s="5"/>
      <c r="H94" s="10">
        <v>0</v>
      </c>
      <c r="I94" s="10">
        <v>0</v>
      </c>
    </row>
    <row r="95" spans="1:9" ht="9.75">
      <c r="A95" s="1"/>
      <c r="B95" s="1"/>
      <c r="C95" s="9"/>
      <c r="D95" s="9"/>
      <c r="E95" s="9"/>
      <c r="F95" s="9"/>
      <c r="G95" s="5"/>
      <c r="H95" s="9"/>
      <c r="I95" s="9"/>
    </row>
    <row r="96" spans="1:9" ht="12.75" customHeight="1">
      <c r="A96" s="1" t="s">
        <v>114</v>
      </c>
      <c r="B96" s="1"/>
      <c r="C96" s="10">
        <f>+C92-C94</f>
        <v>17</v>
      </c>
      <c r="D96" s="10">
        <f>+D92-D94</f>
        <v>42619</v>
      </c>
      <c r="E96" s="10">
        <f>+E92-E94</f>
        <v>7674</v>
      </c>
      <c r="F96" s="10">
        <f>+F92-F94</f>
        <v>25337</v>
      </c>
      <c r="G96" s="5"/>
      <c r="H96" s="10">
        <f>+H92-H94</f>
        <v>23737</v>
      </c>
      <c r="I96" s="10">
        <f>+I92-I94</f>
        <v>13335</v>
      </c>
    </row>
    <row r="97" spans="1:9" ht="9.75">
      <c r="A97" s="1"/>
      <c r="B97" s="1"/>
      <c r="C97" s="9"/>
      <c r="D97" s="9"/>
      <c r="E97" s="9"/>
      <c r="F97" s="9"/>
      <c r="G97" s="5"/>
      <c r="H97" s="9"/>
      <c r="I97" s="9"/>
    </row>
    <row r="98" spans="1:9" ht="9.75">
      <c r="A98" s="1" t="s">
        <v>115</v>
      </c>
      <c r="B98" s="1"/>
      <c r="C98" s="10">
        <v>0</v>
      </c>
      <c r="D98" s="10">
        <v>8749</v>
      </c>
      <c r="E98" s="10">
        <v>9000</v>
      </c>
      <c r="F98" s="10">
        <v>0</v>
      </c>
      <c r="G98" s="5"/>
      <c r="H98" s="10">
        <v>0</v>
      </c>
      <c r="I98" s="10">
        <v>0</v>
      </c>
    </row>
    <row r="99" spans="1:9" ht="9.75">
      <c r="A99" s="1"/>
      <c r="B99" s="1"/>
      <c r="C99" s="9"/>
      <c r="D99" s="9"/>
      <c r="E99" s="9"/>
      <c r="F99" s="9"/>
      <c r="G99" s="5"/>
      <c r="H99" s="9"/>
      <c r="I99" s="9"/>
    </row>
    <row r="100" spans="1:9" ht="10.5" thickBot="1">
      <c r="A100" s="1" t="s">
        <v>116</v>
      </c>
      <c r="B100" s="1"/>
      <c r="C100" s="12">
        <f>+C96+C98</f>
        <v>17</v>
      </c>
      <c r="D100" s="12">
        <f>+D96+D98</f>
        <v>51368</v>
      </c>
      <c r="E100" s="12">
        <f>+E96+E98</f>
        <v>16674</v>
      </c>
      <c r="F100" s="12">
        <f>+F96+F98</f>
        <v>25337</v>
      </c>
      <c r="G100" s="5"/>
      <c r="H100" s="12">
        <f>+H96+H98</f>
        <v>23737</v>
      </c>
      <c r="I100" s="12">
        <f>+I96+I98</f>
        <v>13335</v>
      </c>
    </row>
    <row r="101" ht="10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2014-05-09T18:17:14Z</cp:lastPrinted>
  <dcterms:created xsi:type="dcterms:W3CDTF">2013-03-19T21:19:32Z</dcterms:created>
  <dcterms:modified xsi:type="dcterms:W3CDTF">2014-05-09T18:34:18Z</dcterms:modified>
  <cp:category/>
  <cp:version/>
  <cp:contentType/>
  <cp:contentStatus/>
</cp:coreProperties>
</file>